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EsteLivro" defaultThemeVersion="166925"/>
  <mc:AlternateContent xmlns:mc="http://schemas.openxmlformats.org/markup-compatibility/2006">
    <mc:Choice Requires="x15">
      <x15ac:absPath xmlns:x15ac="http://schemas.microsoft.com/office/spreadsheetml/2010/11/ac" url="https://cmfigfoz.sharepoint.com/sites/apoio/Documentos Partilhados/Eleicoes Assembleia República 2025/AAG/Escrutinio Provisorio/Mapas/"/>
    </mc:Choice>
  </mc:AlternateContent>
  <xr:revisionPtr revIDLastSave="1066" documentId="13_ncr:1_{5DBBBB4F-45DD-44FE-963B-9E78DC9E26D9}" xr6:coauthVersionLast="47" xr6:coauthVersionMax="47" xr10:uidLastSave="{2EDF4A9F-7536-45E9-B859-7B065009AB78}"/>
  <bookViews>
    <workbookView xWindow="-120" yWindow="-120" windowWidth="29040" windowHeight="15840" firstSheet="8" activeTab="16" xr2:uid="{35B4FE87-7846-43B7-B2F3-F377314D2EAD}"/>
  </bookViews>
  <sheets>
    <sheet name="Alhadas" sheetId="1" r:id="rId1"/>
    <sheet name="Alqueidão" sheetId="2" r:id="rId2"/>
    <sheet name="Bom Sucesso" sheetId="3" r:id="rId3"/>
    <sheet name="Buarcos e S Juliao" sheetId="4" r:id="rId4"/>
    <sheet name="Ferreira-a-Nova" sheetId="5" r:id="rId5"/>
    <sheet name="Lavos" sheetId="6" r:id="rId6"/>
    <sheet name="Maiorca" sheetId="12" r:id="rId7"/>
    <sheet name="Marinha das Ondas" sheetId="13" r:id="rId8"/>
    <sheet name="Moinhos da Gandara" sheetId="17" r:id="rId9"/>
    <sheet name="Paiao" sheetId="14" r:id="rId10"/>
    <sheet name="Quiaios" sheetId="15" r:id="rId11"/>
    <sheet name="S Pedro" sheetId="16" r:id="rId12"/>
    <sheet name="Tavarede" sheetId="7" r:id="rId13"/>
    <sheet name="Vila Verde" sheetId="8" r:id="rId14"/>
    <sheet name="Gráfico Geral" sheetId="11" r:id="rId15"/>
    <sheet name="Gráfico por Freguesia" sheetId="10" r:id="rId16"/>
    <sheet name="Totais" sheetId="9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8" i="13" l="1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D8" i="13"/>
  <c r="X7" i="13"/>
  <c r="X6" i="13"/>
  <c r="X5" i="13"/>
  <c r="X4" i="13"/>
  <c r="X8" i="13" l="1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X7" i="12"/>
  <c r="X6" i="12"/>
  <c r="X5" i="12"/>
  <c r="X4" i="12"/>
  <c r="X8" i="12" l="1"/>
  <c r="V13" i="8"/>
  <c r="W7" i="8" s="1"/>
  <c r="V12" i="8"/>
  <c r="V11" i="8"/>
  <c r="V10" i="8"/>
  <c r="W4" i="8" s="1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X7" i="8"/>
  <c r="X6" i="8"/>
  <c r="W6" i="8"/>
  <c r="X5" i="8"/>
  <c r="W5" i="8"/>
  <c r="X4" i="8"/>
  <c r="X8" i="8" l="1"/>
  <c r="W8" i="8"/>
  <c r="V27" i="7"/>
  <c r="W14" i="7" s="1"/>
  <c r="V26" i="7"/>
  <c r="V25" i="7"/>
  <c r="V24" i="7"/>
  <c r="W11" i="7" s="1"/>
  <c r="V23" i="7"/>
  <c r="W10" i="7" s="1"/>
  <c r="V22" i="7"/>
  <c r="W9" i="7" s="1"/>
  <c r="V21" i="7"/>
  <c r="W8" i="7" s="1"/>
  <c r="V20" i="7"/>
  <c r="V19" i="7"/>
  <c r="V18" i="7"/>
  <c r="V17" i="7"/>
  <c r="W4" i="7" s="1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X14" i="7"/>
  <c r="X13" i="7"/>
  <c r="W13" i="7"/>
  <c r="X12" i="7"/>
  <c r="W12" i="7"/>
  <c r="X11" i="7"/>
  <c r="X10" i="7"/>
  <c r="X9" i="7"/>
  <c r="X8" i="7"/>
  <c r="X7" i="7"/>
  <c r="W7" i="7"/>
  <c r="X6" i="7"/>
  <c r="W6" i="7"/>
  <c r="X5" i="7"/>
  <c r="W5" i="7"/>
  <c r="X4" i="7"/>
  <c r="X15" i="7" l="1"/>
  <c r="W15" i="7"/>
  <c r="V11" i="16"/>
  <c r="W6" i="16" s="1"/>
  <c r="V10" i="16"/>
  <c r="V9" i="16"/>
  <c r="V7" i="16"/>
  <c r="U7" i="16"/>
  <c r="T7" i="16"/>
  <c r="S7" i="16"/>
  <c r="R7" i="16"/>
  <c r="Q7" i="16"/>
  <c r="P7" i="16"/>
  <c r="O7" i="16"/>
  <c r="N7" i="16"/>
  <c r="M7" i="16"/>
  <c r="L7" i="16"/>
  <c r="K7" i="16"/>
  <c r="J7" i="16"/>
  <c r="I7" i="16"/>
  <c r="H7" i="16"/>
  <c r="G7" i="16"/>
  <c r="F7" i="16"/>
  <c r="E7" i="16"/>
  <c r="D7" i="16"/>
  <c r="X6" i="16"/>
  <c r="X5" i="16"/>
  <c r="W5" i="16"/>
  <c r="X4" i="16"/>
  <c r="W4" i="16"/>
  <c r="W7" i="16" l="1"/>
  <c r="X7" i="16"/>
  <c r="V15" i="15"/>
  <c r="W8" i="15" s="1"/>
  <c r="V14" i="15"/>
  <c r="W7" i="15" s="1"/>
  <c r="V13" i="15"/>
  <c r="V12" i="15"/>
  <c r="W5" i="15" s="1"/>
  <c r="V11" i="15"/>
  <c r="W4" i="15" s="1"/>
  <c r="V9" i="15"/>
  <c r="U9" i="15"/>
  <c r="T9" i="15"/>
  <c r="S9" i="15"/>
  <c r="R9" i="15"/>
  <c r="Q9" i="15"/>
  <c r="P9" i="15"/>
  <c r="O9" i="15"/>
  <c r="N9" i="15"/>
  <c r="M9" i="15"/>
  <c r="L9" i="15"/>
  <c r="K9" i="15"/>
  <c r="J9" i="15"/>
  <c r="I9" i="15"/>
  <c r="H9" i="15"/>
  <c r="G9" i="15"/>
  <c r="F9" i="15"/>
  <c r="E9" i="15"/>
  <c r="D9" i="15"/>
  <c r="X8" i="15"/>
  <c r="X7" i="15"/>
  <c r="X6" i="15"/>
  <c r="W6" i="15"/>
  <c r="X5" i="15"/>
  <c r="X4" i="15"/>
  <c r="W9" i="15" l="1"/>
  <c r="X9" i="15"/>
  <c r="V11" i="14"/>
  <c r="W6" i="14" s="1"/>
  <c r="V10" i="14"/>
  <c r="V9" i="14"/>
  <c r="V7" i="14"/>
  <c r="U7" i="14"/>
  <c r="T7" i="14"/>
  <c r="S7" i="14"/>
  <c r="R7" i="14"/>
  <c r="Q7" i="14"/>
  <c r="P7" i="14"/>
  <c r="O7" i="14"/>
  <c r="N7" i="14"/>
  <c r="M7" i="14"/>
  <c r="L7" i="14"/>
  <c r="K7" i="14"/>
  <c r="J7" i="14"/>
  <c r="I7" i="14"/>
  <c r="H7" i="14"/>
  <c r="G7" i="14"/>
  <c r="F7" i="14"/>
  <c r="E7" i="14"/>
  <c r="D7" i="14"/>
  <c r="X6" i="14"/>
  <c r="X5" i="14"/>
  <c r="W5" i="14"/>
  <c r="X4" i="14"/>
  <c r="W4" i="14"/>
  <c r="W7" i="14" l="1"/>
  <c r="X7" i="14"/>
  <c r="V9" i="17"/>
  <c r="W5" i="17" s="1"/>
  <c r="V8" i="17"/>
  <c r="W4" i="17" s="1"/>
  <c r="V6" i="17"/>
  <c r="U6" i="17"/>
  <c r="T6" i="17"/>
  <c r="S6" i="17"/>
  <c r="R6" i="17"/>
  <c r="Q6" i="17"/>
  <c r="P6" i="17"/>
  <c r="O6" i="17"/>
  <c r="N6" i="17"/>
  <c r="M6" i="17"/>
  <c r="L6" i="17"/>
  <c r="K6" i="17"/>
  <c r="J6" i="17"/>
  <c r="I6" i="17"/>
  <c r="H6" i="17"/>
  <c r="G6" i="17"/>
  <c r="F6" i="17"/>
  <c r="E6" i="17"/>
  <c r="D6" i="17"/>
  <c r="X5" i="17"/>
  <c r="X4" i="17"/>
  <c r="X6" i="17" l="1"/>
  <c r="W6" i="17"/>
  <c r="V13" i="13"/>
  <c r="W7" i="13" s="1"/>
  <c r="V12" i="13"/>
  <c r="W6" i="13" s="1"/>
  <c r="V11" i="13"/>
  <c r="W5" i="13" s="1"/>
  <c r="V10" i="13"/>
  <c r="W4" i="13" s="1"/>
  <c r="W8" i="13" l="1"/>
  <c r="V13" i="12"/>
  <c r="W7" i="12" s="1"/>
  <c r="V12" i="12"/>
  <c r="W6" i="12" s="1"/>
  <c r="V11" i="12"/>
  <c r="W5" i="12" s="1"/>
  <c r="V10" i="12"/>
  <c r="W4" i="12" s="1"/>
  <c r="W8" i="12" l="1"/>
  <c r="V16" i="6"/>
  <c r="W8" i="6" s="1"/>
  <c r="V15" i="6"/>
  <c r="V14" i="6"/>
  <c r="W6" i="6" s="1"/>
  <c r="V13" i="6"/>
  <c r="W5" i="6" s="1"/>
  <c r="V12" i="6"/>
  <c r="W4" i="6" s="1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X8" i="6"/>
  <c r="X7" i="6"/>
  <c r="W7" i="6"/>
  <c r="X6" i="6"/>
  <c r="X5" i="6"/>
  <c r="X4" i="6"/>
  <c r="X9" i="6" l="1"/>
  <c r="W9" i="6"/>
  <c r="V11" i="5"/>
  <c r="V12" i="5"/>
  <c r="W5" i="5" s="1"/>
  <c r="V13" i="5"/>
  <c r="W6" i="5" s="1"/>
  <c r="V14" i="5"/>
  <c r="V15" i="5"/>
  <c r="W8" i="5" s="1"/>
  <c r="W4" i="5"/>
  <c r="X4" i="5"/>
  <c r="X5" i="5"/>
  <c r="X6" i="5"/>
  <c r="W7" i="5"/>
  <c r="X7" i="5"/>
  <c r="X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V27" i="4"/>
  <c r="W4" i="4" s="1"/>
  <c r="V28" i="4"/>
  <c r="W5" i="4" s="1"/>
  <c r="V29" i="4"/>
  <c r="V30" i="4"/>
  <c r="V31" i="4"/>
  <c r="V32" i="4"/>
  <c r="W9" i="4" s="1"/>
  <c r="V33" i="4"/>
  <c r="W10" i="4" s="1"/>
  <c r="V34" i="4"/>
  <c r="W11" i="4" s="1"/>
  <c r="V35" i="4"/>
  <c r="W12" i="4" s="1"/>
  <c r="V36" i="4"/>
  <c r="W13" i="4" s="1"/>
  <c r="V37" i="4"/>
  <c r="W14" i="4" s="1"/>
  <c r="V38" i="4"/>
  <c r="W15" i="4" s="1"/>
  <c r="V39" i="4"/>
  <c r="W16" i="4" s="1"/>
  <c r="V40" i="4"/>
  <c r="W17" i="4" s="1"/>
  <c r="V41" i="4"/>
  <c r="W18" i="4" s="1"/>
  <c r="V42" i="4"/>
  <c r="V43" i="4"/>
  <c r="V44" i="4"/>
  <c r="V45" i="4"/>
  <c r="W22" i="4" s="1"/>
  <c r="V46" i="4"/>
  <c r="V47" i="4"/>
  <c r="X4" i="4"/>
  <c r="X5" i="4"/>
  <c r="W6" i="4"/>
  <c r="X6" i="4"/>
  <c r="W7" i="4"/>
  <c r="X7" i="4"/>
  <c r="W8" i="4"/>
  <c r="X8" i="4"/>
  <c r="X9" i="4"/>
  <c r="X10" i="4"/>
  <c r="X11" i="4"/>
  <c r="X12" i="4"/>
  <c r="X13" i="4"/>
  <c r="X14" i="4"/>
  <c r="X15" i="4"/>
  <c r="X16" i="4"/>
  <c r="X17" i="4"/>
  <c r="X18" i="4"/>
  <c r="W19" i="4"/>
  <c r="X19" i="4"/>
  <c r="W20" i="4"/>
  <c r="X20" i="4"/>
  <c r="W21" i="4"/>
  <c r="X21" i="4"/>
  <c r="X22" i="4"/>
  <c r="W23" i="4"/>
  <c r="X23" i="4"/>
  <c r="W24" i="4"/>
  <c r="X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V11" i="3"/>
  <c r="W6" i="3" s="1"/>
  <c r="V10" i="3"/>
  <c r="V9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X6" i="3"/>
  <c r="X5" i="3"/>
  <c r="W5" i="3"/>
  <c r="X4" i="3"/>
  <c r="X7" i="3" s="1"/>
  <c r="W4" i="3"/>
  <c r="X25" i="4" l="1"/>
  <c r="W9" i="5"/>
  <c r="X9" i="5"/>
  <c r="W25" i="4"/>
  <c r="W7" i="3"/>
  <c r="V9" i="2"/>
  <c r="W5" i="2" s="1"/>
  <c r="V8" i="2"/>
  <c r="W4" i="2" s="1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X5" i="2"/>
  <c r="X4" i="2"/>
  <c r="W6" i="2" l="1"/>
  <c r="X6" i="2"/>
  <c r="V19" i="1"/>
  <c r="W10" i="1" s="1"/>
  <c r="V18" i="1"/>
  <c r="V17" i="1"/>
  <c r="W8" i="1" s="1"/>
  <c r="V16" i="1"/>
  <c r="W7" i="1" s="1"/>
  <c r="V15" i="1"/>
  <c r="W6" i="1" s="1"/>
  <c r="V14" i="1"/>
  <c r="W5" i="1" s="1"/>
  <c r="V13" i="1"/>
  <c r="W4" i="1" s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X10" i="1"/>
  <c r="X9" i="1"/>
  <c r="W9" i="1"/>
  <c r="X8" i="1"/>
  <c r="X7" i="1"/>
  <c r="X6" i="1"/>
  <c r="X5" i="1"/>
  <c r="X4" i="1"/>
  <c r="X11" i="1" l="1"/>
  <c r="W11" i="1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C8" i="9"/>
  <c r="U6" i="9"/>
  <c r="T6" i="9"/>
  <c r="S6" i="9"/>
  <c r="R6" i="9"/>
  <c r="Q6" i="9"/>
  <c r="P6" i="9"/>
  <c r="O6" i="9"/>
  <c r="N6" i="9"/>
  <c r="M6" i="9"/>
  <c r="L6" i="9"/>
  <c r="K6" i="9"/>
  <c r="J6" i="9"/>
  <c r="I6" i="9"/>
  <c r="H6" i="9"/>
  <c r="G6" i="9"/>
  <c r="F6" i="9"/>
  <c r="E6" i="9"/>
  <c r="D6" i="9"/>
  <c r="C6" i="9"/>
  <c r="U5" i="9"/>
  <c r="T5" i="9"/>
  <c r="S5" i="9"/>
  <c r="R5" i="9"/>
  <c r="Q5" i="9"/>
  <c r="P5" i="9"/>
  <c r="O5" i="9"/>
  <c r="N5" i="9"/>
  <c r="M5" i="9"/>
  <c r="L5" i="9"/>
  <c r="K5" i="9"/>
  <c r="J5" i="9"/>
  <c r="I5" i="9"/>
  <c r="H5" i="9"/>
  <c r="G5" i="9"/>
  <c r="F5" i="9"/>
  <c r="E5" i="9"/>
  <c r="D5" i="9"/>
  <c r="C5" i="9"/>
  <c r="D16" i="9" l="1"/>
  <c r="E16" i="9"/>
  <c r="F16" i="9"/>
  <c r="H16" i="9"/>
  <c r="I16" i="9"/>
  <c r="J16" i="9"/>
  <c r="K16" i="9"/>
  <c r="L16" i="9"/>
  <c r="M16" i="9"/>
  <c r="N16" i="9"/>
  <c r="O16" i="9"/>
  <c r="P16" i="9"/>
  <c r="Q16" i="9"/>
  <c r="S16" i="9"/>
  <c r="T16" i="9"/>
  <c r="U16" i="9"/>
  <c r="C16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C7" i="9"/>
  <c r="D4" i="9"/>
  <c r="E4" i="9"/>
  <c r="F4" i="9"/>
  <c r="G4" i="9"/>
  <c r="H4" i="9"/>
  <c r="I4" i="9"/>
  <c r="J4" i="9"/>
  <c r="K4" i="9"/>
  <c r="L4" i="9"/>
  <c r="M4" i="9"/>
  <c r="N4" i="9"/>
  <c r="O4" i="9"/>
  <c r="P4" i="9"/>
  <c r="Q4" i="9"/>
  <c r="R4" i="9"/>
  <c r="S4" i="9"/>
  <c r="T4" i="9"/>
  <c r="U4" i="9"/>
  <c r="C4" i="9"/>
  <c r="R16" i="9"/>
  <c r="G16" i="9"/>
  <c r="W17" i="9" l="1"/>
  <c r="W16" i="9"/>
  <c r="V16" i="9"/>
  <c r="W15" i="9"/>
  <c r="W14" i="9"/>
  <c r="W13" i="9"/>
  <c r="W12" i="9"/>
  <c r="W11" i="9"/>
  <c r="V9" i="9"/>
  <c r="W9" i="9"/>
  <c r="W8" i="9"/>
  <c r="W7" i="9"/>
  <c r="V17" i="9"/>
  <c r="V15" i="9"/>
  <c r="V14" i="9"/>
  <c r="V13" i="9"/>
  <c r="V12" i="9"/>
  <c r="V11" i="9"/>
  <c r="W10" i="9"/>
  <c r="V10" i="9"/>
  <c r="V8" i="9"/>
  <c r="V7" i="9"/>
  <c r="W6" i="9"/>
  <c r="V6" i="9"/>
  <c r="O18" i="9"/>
  <c r="P18" i="9"/>
  <c r="F18" i="9"/>
  <c r="G18" i="9"/>
  <c r="V5" i="9"/>
  <c r="V4" i="9"/>
  <c r="T18" i="9"/>
  <c r="D18" i="9"/>
  <c r="R18" i="9"/>
  <c r="U18" i="9"/>
  <c r="J18" i="9"/>
  <c r="H18" i="9"/>
  <c r="S18" i="9"/>
  <c r="C18" i="9"/>
  <c r="W5" i="9"/>
  <c r="Q18" i="9"/>
  <c r="N18" i="9"/>
  <c r="M18" i="9"/>
  <c r="L18" i="9"/>
  <c r="K18" i="9"/>
  <c r="I18" i="9"/>
  <c r="W4" i="9"/>
  <c r="E18" i="9"/>
  <c r="V18" i="9" l="1"/>
  <c r="W18" i="9"/>
</calcChain>
</file>

<file path=xl/sharedStrings.xml><?xml version="1.0" encoding="utf-8"?>
<sst xmlns="http://schemas.openxmlformats.org/spreadsheetml/2006/main" count="453" uniqueCount="108">
  <si>
    <t>Secção Voto</t>
  </si>
  <si>
    <t>Eleitores                                     Inscritos</t>
  </si>
  <si>
    <t>Votantes</t>
  </si>
  <si>
    <t>VOTOS                            BRANCOS</t>
  </si>
  <si>
    <t>VOTOS               NULOS</t>
  </si>
  <si>
    <t>PAN</t>
  </si>
  <si>
    <t>PS</t>
  </si>
  <si>
    <t>IL</t>
  </si>
  <si>
    <t>TOTAL</t>
  </si>
  <si>
    <t>ABST</t>
  </si>
  <si>
    <t>FREGUESIAS</t>
  </si>
  <si>
    <t>VOTOS BRANCOS</t>
  </si>
  <si>
    <t>VOTOS NULOS</t>
  </si>
  <si>
    <t>ALHADAS</t>
  </si>
  <si>
    <t>ALQUEIDÃO</t>
  </si>
  <si>
    <t>BOM SUCESSO</t>
  </si>
  <si>
    <t>BUARCOS E S. JULIÃO</t>
  </si>
  <si>
    <t>FERREIRA-A-NOVA</t>
  </si>
  <si>
    <t>LAVOS</t>
  </si>
  <si>
    <t>MAIORCA</t>
  </si>
  <si>
    <t>MARINHA DAS ONDAS</t>
  </si>
  <si>
    <t>MOÍNHOS DA GÂNDARA</t>
  </si>
  <si>
    <t>PAIÃO</t>
  </si>
  <si>
    <t>QUIAIOS</t>
  </si>
  <si>
    <t>SÃO PEDRO</t>
  </si>
  <si>
    <t>TAVAREDE</t>
  </si>
  <si>
    <t>VILA VERDE</t>
  </si>
  <si>
    <t>Local</t>
  </si>
  <si>
    <t>EB Caceira</t>
  </si>
  <si>
    <t>EB Carvalhal</t>
  </si>
  <si>
    <t>EB Broeiras</t>
  </si>
  <si>
    <t>EB Esperança</t>
  </si>
  <si>
    <t>Junta Freguesia</t>
  </si>
  <si>
    <t>JI Morros</t>
  </si>
  <si>
    <t>SUO Vais</t>
  </si>
  <si>
    <t>União Futebol Buarcos</t>
  </si>
  <si>
    <t>Biblioteca/Museu</t>
  </si>
  <si>
    <t>Camara</t>
  </si>
  <si>
    <t>EB Rui Martins</t>
  </si>
  <si>
    <t>EB Bela Vista</t>
  </si>
  <si>
    <t>EB Netos</t>
  </si>
  <si>
    <t>EB Tromelgo</t>
  </si>
  <si>
    <t>EB Santana</t>
  </si>
  <si>
    <t>Casa do Povo</t>
  </si>
  <si>
    <t>EB Leirosa</t>
  </si>
  <si>
    <t>EB Cunhas</t>
  </si>
  <si>
    <t>EB Quiaios</t>
  </si>
  <si>
    <t>EB Casal Novo</t>
  </si>
  <si>
    <t>EB Tavarede</t>
  </si>
  <si>
    <t>EB Chã</t>
  </si>
  <si>
    <t>Edif. Ex Junta de Brenha</t>
  </si>
  <si>
    <t>ADN</t>
  </si>
  <si>
    <t>RIR</t>
  </si>
  <si>
    <t>CHEGA</t>
  </si>
  <si>
    <t>BE</t>
  </si>
  <si>
    <t>Volt</t>
  </si>
  <si>
    <t>CDU</t>
  </si>
  <si>
    <t>Instalações Ex-Centro Saúde</t>
  </si>
  <si>
    <t>Grupo Cara Direitas</t>
  </si>
  <si>
    <t>Grupo Caras Direitas</t>
  </si>
  <si>
    <t>EB Viso</t>
  </si>
  <si>
    <t>Casa Paço</t>
  </si>
  <si>
    <t>Camara - Urbanismo</t>
  </si>
  <si>
    <t>JI Conde Ferreira</t>
  </si>
  <si>
    <t>Sport Clube Lavos</t>
  </si>
  <si>
    <t>Centro Rec Cult Carvalhense</t>
  </si>
  <si>
    <t>Pré-Fabricado</t>
  </si>
  <si>
    <t>EB Stº Amaro Boiça</t>
  </si>
  <si>
    <t>Soc Filarmónica Paionense</t>
  </si>
  <si>
    <t>Edifício Sede Extinta Junta de Borda Campo</t>
  </si>
  <si>
    <t>Ass Recreio Mocidade Agrícola Cova da Serpe</t>
  </si>
  <si>
    <t>Desp Clube Marítimo Gala</t>
  </si>
  <si>
    <t>Esc Dr Joaquim Carvalho</t>
  </si>
  <si>
    <t>Centro Esc S Julião/Tavarede</t>
  </si>
  <si>
    <t>Grupo Inst Musical Tavaredense</t>
  </si>
  <si>
    <t>Grupoo Desp e Recrea Chã</t>
  </si>
  <si>
    <t>Esc Dra Cristina Torres</t>
  </si>
  <si>
    <t>Grupo Musical Carritense</t>
  </si>
  <si>
    <t>Soc Inst Recreio Lares</t>
  </si>
  <si>
    <t>PPM</t>
  </si>
  <si>
    <t>Livre</t>
  </si>
  <si>
    <t>AD</t>
  </si>
  <si>
    <t>JPP</t>
  </si>
  <si>
    <t>ERGUE-TE</t>
  </si>
  <si>
    <t>ND</t>
  </si>
  <si>
    <t>LEGISLATIVAS 2025</t>
  </si>
  <si>
    <t>LEGISLATIVAS 2025 - FREGUESIA DE ALHADAS</t>
  </si>
  <si>
    <t>LEGISLATIVAS 2025 - FREGUESIA DE ALQUEIDÃO</t>
  </si>
  <si>
    <t>LEGISLATIVAS 2025 - FREGUESIA DE BOM SUCESSO</t>
  </si>
  <si>
    <t>LEGISLATIVAS 2025 - FREGUESIA DE BUARCOS E SÃO JULIÃO</t>
  </si>
  <si>
    <t>União Instrução e Recreio da Serra da Boa Viagem</t>
  </si>
  <si>
    <t>Antigos Lavadouros</t>
  </si>
  <si>
    <t>Posto de Turismo Av. 25 de Abril</t>
  </si>
  <si>
    <t>LEGISLATIVAS 2025 - FREGUESIA DE FERREIRA-A-NOVA</t>
  </si>
  <si>
    <t>LEGISLATIVAS 2025 - FREGUESIA DE LAVOS</t>
  </si>
  <si>
    <t>Casa dos Pescadores</t>
  </si>
  <si>
    <t>LEGISLATIVAS 2025 - FREGUESIA DE MAIORCA</t>
  </si>
  <si>
    <t>LEGISLATIVAS 2025 - FREGUESIA DE MARINHA DAS ONDAS</t>
  </si>
  <si>
    <t>LEGISLATIVAS 2025 - FREGUESIA DE MOINHOS DA GÂNDARA</t>
  </si>
  <si>
    <t>LEGISLATIVAS 2025 - FREGUESIA DE PAIÃO</t>
  </si>
  <si>
    <t>LEGISLATIVAS 2025 - FREGUESIA DE QUIAIOS</t>
  </si>
  <si>
    <t>LEGISLATIVAS 2025 - FREGUESIA DE S. PEDRO</t>
  </si>
  <si>
    <t>Refeitório Centro Esc S. Pedro</t>
  </si>
  <si>
    <t>LEGISLATIVAS 2025 - FREGUESIA DE TAVAREDE</t>
  </si>
  <si>
    <t>LEGISLATIVAS 2025 - FREGUESIA DE VILA VERDE</t>
  </si>
  <si>
    <t>Clube D.  Rec. de Arneiro de Fora</t>
  </si>
  <si>
    <t>Ass Cult Rec e Desp de Matos</t>
  </si>
  <si>
    <t>Polidesportivo CCDR Matas e Cipreste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</si>
</sst>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816]General"/>
    <numFmt numFmtId="165" formatCode="#,##0.00&quot; &quot;[$€-816];[Red]&quot;-&quot;#,##0.00&quot; &quot;[$€-816]"/>
    <numFmt numFmtId="166" formatCode="#,##0;[Red]\-\+#,##0"/>
  </numFmts>
  <fonts count="1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b/>
      <sz val="9"/>
      <color indexed="17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1"/>
      <color theme="1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theme="9" tint="-0.249977111117893"/>
      <name val="Arial"/>
      <family val="2"/>
    </font>
    <font>
      <sz val="11"/>
      <color rgb="FFFF0000"/>
      <name val="Calibri"/>
      <family val="2"/>
      <scheme val="minor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8">
    <xf numFmtId="0" fontId="0" fillId="0" borderId="0"/>
    <xf numFmtId="0" fontId="8" fillId="0" borderId="0"/>
    <xf numFmtId="0" fontId="9" fillId="0" borderId="0"/>
    <xf numFmtId="164" fontId="10" fillId="0" borderId="0"/>
    <xf numFmtId="0" fontId="11" fillId="0" borderId="0">
      <alignment horizontal="center"/>
    </xf>
    <xf numFmtId="0" fontId="11" fillId="0" borderId="0">
      <alignment horizontal="center" textRotation="90"/>
    </xf>
    <xf numFmtId="0" fontId="12" fillId="0" borderId="0"/>
    <xf numFmtId="165" fontId="12" fillId="0" borderId="0"/>
  </cellStyleXfs>
  <cellXfs count="56">
    <xf numFmtId="0" fontId="0" fillId="0" borderId="0" xfId="0"/>
    <xf numFmtId="0" fontId="1" fillId="0" borderId="7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Continuous" vertical="center"/>
    </xf>
    <xf numFmtId="0" fontId="3" fillId="2" borderId="2" xfId="0" applyFont="1" applyFill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Continuous" vertical="center"/>
    </xf>
    <xf numFmtId="0" fontId="4" fillId="2" borderId="14" xfId="0" applyFont="1" applyFill="1" applyBorder="1" applyAlignment="1">
      <alignment horizontal="centerContinuous" vertical="center"/>
    </xf>
    <xf numFmtId="0" fontId="0" fillId="2" borderId="15" xfId="0" applyFill="1" applyBorder="1" applyAlignment="1">
      <alignment horizontal="centerContinuous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10" fontId="5" fillId="0" borderId="7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0" fontId="5" fillId="0" borderId="18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Continuous" vertical="center"/>
    </xf>
    <xf numFmtId="0" fontId="13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centerContinuous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0" fontId="0" fillId="0" borderId="7" xfId="0" applyNumberForma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10" fontId="0" fillId="0" borderId="12" xfId="0" applyNumberForma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/>
      <protection locked="0"/>
    </xf>
    <xf numFmtId="10" fontId="6" fillId="0" borderId="22" xfId="0" applyNumberFormat="1" applyFont="1" applyBorder="1" applyAlignment="1">
      <alignment horizontal="center"/>
    </xf>
    <xf numFmtId="0" fontId="15" fillId="0" borderId="8" xfId="0" applyFont="1" applyBorder="1" applyAlignment="1">
      <alignment horizontal="center" vertical="center"/>
    </xf>
    <xf numFmtId="0" fontId="14" fillId="0" borderId="0" xfId="0" applyFont="1"/>
    <xf numFmtId="166" fontId="16" fillId="0" borderId="8" xfId="0" applyNumberFormat="1" applyFont="1" applyBorder="1" applyAlignment="1">
      <alignment horizontal="center" vertical="center"/>
    </xf>
    <xf numFmtId="166" fontId="6" fillId="0" borderId="10" xfId="0" applyNumberFormat="1" applyFont="1" applyBorder="1" applyAlignment="1">
      <alignment horizontal="center"/>
    </xf>
    <xf numFmtId="0" fontId="17" fillId="0" borderId="0" xfId="0" applyFont="1"/>
    <xf numFmtId="0" fontId="3" fillId="0" borderId="8" xfId="0" applyFont="1" applyBorder="1" applyAlignment="1">
      <alignment horizontal="center" vertical="center"/>
    </xf>
    <xf numFmtId="0" fontId="18" fillId="0" borderId="23" xfId="0" applyFont="1" applyBorder="1" applyAlignment="1" applyProtection="1">
      <alignment horizontal="center" vertical="center" wrapText="1"/>
      <protection locked="0"/>
    </xf>
    <xf numFmtId="0" fontId="18" fillId="0" borderId="24" xfId="0" applyFont="1" applyBorder="1" applyAlignment="1" applyProtection="1">
      <alignment horizontal="center" vertical="center" wrapText="1"/>
      <protection locked="0"/>
    </xf>
    <xf numFmtId="0" fontId="18" fillId="0" borderId="25" xfId="0" applyFont="1" applyBorder="1" applyAlignment="1" applyProtection="1">
      <alignment horizontal="center" vertical="center" wrapText="1"/>
      <protection locked="0"/>
    </xf>
    <xf numFmtId="0" fontId="18" fillId="0" borderId="26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</cellXfs>
  <cellStyles count="8">
    <cellStyle name="Excel Built-in Normal" xfId="3" xr:uid="{00000000-0005-0000-0000-000030000000}"/>
    <cellStyle name="Heading" xfId="4" xr:uid="{00000000-0005-0000-0000-000031000000}"/>
    <cellStyle name="Heading1" xfId="5" xr:uid="{00000000-0005-0000-0000-000032000000}"/>
    <cellStyle name="Normal" xfId="0" builtinId="0"/>
    <cellStyle name="Normal 2" xfId="1" xr:uid="{00000000-0005-0000-0000-00002F000000}"/>
    <cellStyle name="Normal 3" xfId="2" xr:uid="{00000000-0005-0000-0000-000033000000}"/>
    <cellStyle name="Result" xfId="6" xr:uid="{00000000-0005-0000-0000-000034000000}"/>
    <cellStyle name="Result2" xfId="7" xr:uid="{00000000-0005-0000-0000-000035000000}"/>
  </cellStyles>
  <dxfs count="158"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theme="9"/>
      </font>
    </dxf>
    <dxf>
      <font>
        <color rgb="FFFF0000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  <dxf>
      <font>
        <color rgb="FFFF0000"/>
      </font>
    </dxf>
  </dxfs>
  <tableStyles count="0" defaultTableStyle="TableStyleMedium2" defaultPivotStyle="PivotStyleLight16"/>
  <colors>
    <mruColors>
      <color rgb="FF000099"/>
      <color rgb="FF990000"/>
      <color rgb="FFFF6600"/>
      <color rgb="FF926F00"/>
      <color rgb="FFFF3399"/>
      <color rgb="FF00CC99"/>
      <color rgb="FFCC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g"/><Relationship Id="rId13" Type="http://schemas.openxmlformats.org/officeDocument/2006/relationships/image" Target="../media/image11.png"/><Relationship Id="rId18" Type="http://schemas.openxmlformats.org/officeDocument/2006/relationships/image" Target="../media/image16.jpg"/><Relationship Id="rId3" Type="http://schemas.openxmlformats.org/officeDocument/2006/relationships/image" Target="../media/image1.jpg"/><Relationship Id="rId7" Type="http://schemas.openxmlformats.org/officeDocument/2006/relationships/image" Target="../media/image5.jpg"/><Relationship Id="rId12" Type="http://schemas.openxmlformats.org/officeDocument/2006/relationships/image" Target="../media/image10.jpg"/><Relationship Id="rId17" Type="http://schemas.openxmlformats.org/officeDocument/2006/relationships/image" Target="../media/image15.jpg"/><Relationship Id="rId2" Type="http://schemas.microsoft.com/office/2011/relationships/chartColorStyle" Target="colors1.xml"/><Relationship Id="rId16" Type="http://schemas.openxmlformats.org/officeDocument/2006/relationships/image" Target="../media/image14.jpg"/><Relationship Id="rId1" Type="http://schemas.microsoft.com/office/2011/relationships/chartStyle" Target="style1.xml"/><Relationship Id="rId6" Type="http://schemas.openxmlformats.org/officeDocument/2006/relationships/image" Target="../media/image4.jpg"/><Relationship Id="rId11" Type="http://schemas.openxmlformats.org/officeDocument/2006/relationships/image" Target="../media/image9.png"/><Relationship Id="rId5" Type="http://schemas.openxmlformats.org/officeDocument/2006/relationships/image" Target="../media/image3.png"/><Relationship Id="rId15" Type="http://schemas.openxmlformats.org/officeDocument/2006/relationships/image" Target="../media/image1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jpg"/><Relationship Id="rId14" Type="http://schemas.openxmlformats.org/officeDocument/2006/relationships/image" Target="../media/image12.png"/></Relationships>
</file>

<file path=xl/charts/_rels/chart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g"/><Relationship Id="rId13" Type="http://schemas.openxmlformats.org/officeDocument/2006/relationships/image" Target="../media/image11.png"/><Relationship Id="rId3" Type="http://schemas.openxmlformats.org/officeDocument/2006/relationships/image" Target="../media/image1.jpg"/><Relationship Id="rId7" Type="http://schemas.openxmlformats.org/officeDocument/2006/relationships/image" Target="../media/image5.jpg"/><Relationship Id="rId12" Type="http://schemas.openxmlformats.org/officeDocument/2006/relationships/image" Target="../media/image10.jpg"/><Relationship Id="rId17" Type="http://schemas.openxmlformats.org/officeDocument/2006/relationships/image" Target="../media/image15.jpg"/><Relationship Id="rId2" Type="http://schemas.microsoft.com/office/2011/relationships/chartColorStyle" Target="colors10.xml"/><Relationship Id="rId16" Type="http://schemas.openxmlformats.org/officeDocument/2006/relationships/image" Target="../media/image14.jpg"/><Relationship Id="rId1" Type="http://schemas.microsoft.com/office/2011/relationships/chartStyle" Target="style10.xml"/><Relationship Id="rId6" Type="http://schemas.openxmlformats.org/officeDocument/2006/relationships/image" Target="../media/image4.jpg"/><Relationship Id="rId11" Type="http://schemas.openxmlformats.org/officeDocument/2006/relationships/image" Target="../media/image9.png"/><Relationship Id="rId5" Type="http://schemas.openxmlformats.org/officeDocument/2006/relationships/image" Target="../media/image3.png"/><Relationship Id="rId15" Type="http://schemas.openxmlformats.org/officeDocument/2006/relationships/image" Target="../media/image1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jpg"/><Relationship Id="rId14" Type="http://schemas.openxmlformats.org/officeDocument/2006/relationships/image" Target="../media/image12.png"/></Relationships>
</file>

<file path=xl/charts/_rels/chart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g"/><Relationship Id="rId13" Type="http://schemas.openxmlformats.org/officeDocument/2006/relationships/image" Target="../media/image11.png"/><Relationship Id="rId3" Type="http://schemas.openxmlformats.org/officeDocument/2006/relationships/image" Target="../media/image1.jpg"/><Relationship Id="rId7" Type="http://schemas.openxmlformats.org/officeDocument/2006/relationships/image" Target="../media/image5.jpg"/><Relationship Id="rId12" Type="http://schemas.openxmlformats.org/officeDocument/2006/relationships/image" Target="../media/image10.jpg"/><Relationship Id="rId17" Type="http://schemas.openxmlformats.org/officeDocument/2006/relationships/image" Target="../media/image15.jpg"/><Relationship Id="rId2" Type="http://schemas.microsoft.com/office/2011/relationships/chartColorStyle" Target="colors11.xml"/><Relationship Id="rId16" Type="http://schemas.openxmlformats.org/officeDocument/2006/relationships/image" Target="../media/image14.jpg"/><Relationship Id="rId1" Type="http://schemas.microsoft.com/office/2011/relationships/chartStyle" Target="style11.xml"/><Relationship Id="rId6" Type="http://schemas.openxmlformats.org/officeDocument/2006/relationships/image" Target="../media/image4.jpg"/><Relationship Id="rId11" Type="http://schemas.openxmlformats.org/officeDocument/2006/relationships/image" Target="../media/image9.png"/><Relationship Id="rId5" Type="http://schemas.openxmlformats.org/officeDocument/2006/relationships/image" Target="../media/image3.png"/><Relationship Id="rId15" Type="http://schemas.openxmlformats.org/officeDocument/2006/relationships/image" Target="../media/image1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jpg"/><Relationship Id="rId14" Type="http://schemas.openxmlformats.org/officeDocument/2006/relationships/image" Target="../media/image12.png"/></Relationships>
</file>

<file path=xl/charts/_rels/chart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g"/><Relationship Id="rId13" Type="http://schemas.openxmlformats.org/officeDocument/2006/relationships/image" Target="../media/image11.png"/><Relationship Id="rId3" Type="http://schemas.openxmlformats.org/officeDocument/2006/relationships/image" Target="../media/image1.jpg"/><Relationship Id="rId7" Type="http://schemas.openxmlformats.org/officeDocument/2006/relationships/image" Target="../media/image5.jpg"/><Relationship Id="rId12" Type="http://schemas.openxmlformats.org/officeDocument/2006/relationships/image" Target="../media/image10.jpg"/><Relationship Id="rId17" Type="http://schemas.openxmlformats.org/officeDocument/2006/relationships/image" Target="../media/image15.jpg"/><Relationship Id="rId2" Type="http://schemas.microsoft.com/office/2011/relationships/chartColorStyle" Target="colors12.xml"/><Relationship Id="rId16" Type="http://schemas.openxmlformats.org/officeDocument/2006/relationships/image" Target="../media/image14.jpg"/><Relationship Id="rId1" Type="http://schemas.microsoft.com/office/2011/relationships/chartStyle" Target="style12.xml"/><Relationship Id="rId6" Type="http://schemas.openxmlformats.org/officeDocument/2006/relationships/image" Target="../media/image4.jpg"/><Relationship Id="rId11" Type="http://schemas.openxmlformats.org/officeDocument/2006/relationships/image" Target="../media/image9.png"/><Relationship Id="rId5" Type="http://schemas.openxmlformats.org/officeDocument/2006/relationships/image" Target="../media/image3.png"/><Relationship Id="rId15" Type="http://schemas.openxmlformats.org/officeDocument/2006/relationships/image" Target="../media/image1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jpg"/><Relationship Id="rId14" Type="http://schemas.openxmlformats.org/officeDocument/2006/relationships/image" Target="../media/image12.png"/></Relationships>
</file>

<file path=xl/charts/_rels/chart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g"/><Relationship Id="rId13" Type="http://schemas.openxmlformats.org/officeDocument/2006/relationships/image" Target="../media/image11.png"/><Relationship Id="rId3" Type="http://schemas.openxmlformats.org/officeDocument/2006/relationships/image" Target="../media/image1.jpg"/><Relationship Id="rId7" Type="http://schemas.openxmlformats.org/officeDocument/2006/relationships/image" Target="../media/image5.jpg"/><Relationship Id="rId12" Type="http://schemas.openxmlformats.org/officeDocument/2006/relationships/image" Target="../media/image10.jpg"/><Relationship Id="rId17" Type="http://schemas.openxmlformats.org/officeDocument/2006/relationships/image" Target="../media/image15.jpg"/><Relationship Id="rId2" Type="http://schemas.microsoft.com/office/2011/relationships/chartColorStyle" Target="colors13.xml"/><Relationship Id="rId16" Type="http://schemas.openxmlformats.org/officeDocument/2006/relationships/image" Target="../media/image14.jpg"/><Relationship Id="rId1" Type="http://schemas.microsoft.com/office/2011/relationships/chartStyle" Target="style13.xml"/><Relationship Id="rId6" Type="http://schemas.openxmlformats.org/officeDocument/2006/relationships/image" Target="../media/image4.jpg"/><Relationship Id="rId11" Type="http://schemas.openxmlformats.org/officeDocument/2006/relationships/image" Target="../media/image9.png"/><Relationship Id="rId5" Type="http://schemas.openxmlformats.org/officeDocument/2006/relationships/image" Target="../media/image3.png"/><Relationship Id="rId15" Type="http://schemas.openxmlformats.org/officeDocument/2006/relationships/image" Target="../media/image1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jpg"/><Relationship Id="rId14" Type="http://schemas.openxmlformats.org/officeDocument/2006/relationships/image" Target="../media/image12.png"/></Relationships>
</file>

<file path=xl/charts/_rels/chart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g"/><Relationship Id="rId13" Type="http://schemas.openxmlformats.org/officeDocument/2006/relationships/image" Target="../media/image11.png"/><Relationship Id="rId3" Type="http://schemas.openxmlformats.org/officeDocument/2006/relationships/image" Target="../media/image1.jpg"/><Relationship Id="rId7" Type="http://schemas.openxmlformats.org/officeDocument/2006/relationships/image" Target="../media/image5.jpg"/><Relationship Id="rId12" Type="http://schemas.openxmlformats.org/officeDocument/2006/relationships/image" Target="../media/image10.jpg"/><Relationship Id="rId17" Type="http://schemas.openxmlformats.org/officeDocument/2006/relationships/image" Target="../media/image15.jpg"/><Relationship Id="rId2" Type="http://schemas.microsoft.com/office/2011/relationships/chartColorStyle" Target="colors14.xml"/><Relationship Id="rId16" Type="http://schemas.openxmlformats.org/officeDocument/2006/relationships/image" Target="../media/image14.jpg"/><Relationship Id="rId1" Type="http://schemas.microsoft.com/office/2011/relationships/chartStyle" Target="style14.xml"/><Relationship Id="rId6" Type="http://schemas.openxmlformats.org/officeDocument/2006/relationships/image" Target="../media/image4.jpg"/><Relationship Id="rId11" Type="http://schemas.openxmlformats.org/officeDocument/2006/relationships/image" Target="../media/image9.png"/><Relationship Id="rId5" Type="http://schemas.openxmlformats.org/officeDocument/2006/relationships/image" Target="../media/image3.png"/><Relationship Id="rId15" Type="http://schemas.openxmlformats.org/officeDocument/2006/relationships/image" Target="../media/image1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jpg"/><Relationship Id="rId14" Type="http://schemas.openxmlformats.org/officeDocument/2006/relationships/image" Target="../media/image12.png"/></Relationships>
</file>

<file path=xl/charts/_rels/chart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g"/><Relationship Id="rId13" Type="http://schemas.openxmlformats.org/officeDocument/2006/relationships/image" Target="../media/image11.png"/><Relationship Id="rId3" Type="http://schemas.openxmlformats.org/officeDocument/2006/relationships/image" Target="../media/image1.jpg"/><Relationship Id="rId7" Type="http://schemas.openxmlformats.org/officeDocument/2006/relationships/image" Target="../media/image5.jpg"/><Relationship Id="rId12" Type="http://schemas.openxmlformats.org/officeDocument/2006/relationships/image" Target="../media/image10.jpg"/><Relationship Id="rId17" Type="http://schemas.openxmlformats.org/officeDocument/2006/relationships/image" Target="../media/image15.jpg"/><Relationship Id="rId2" Type="http://schemas.microsoft.com/office/2011/relationships/chartColorStyle" Target="colors15.xml"/><Relationship Id="rId16" Type="http://schemas.openxmlformats.org/officeDocument/2006/relationships/image" Target="../media/image14.jpg"/><Relationship Id="rId1" Type="http://schemas.microsoft.com/office/2011/relationships/chartStyle" Target="style15.xml"/><Relationship Id="rId6" Type="http://schemas.openxmlformats.org/officeDocument/2006/relationships/image" Target="../media/image4.jpg"/><Relationship Id="rId11" Type="http://schemas.openxmlformats.org/officeDocument/2006/relationships/image" Target="../media/image9.png"/><Relationship Id="rId5" Type="http://schemas.openxmlformats.org/officeDocument/2006/relationships/image" Target="../media/image3.png"/><Relationship Id="rId15" Type="http://schemas.openxmlformats.org/officeDocument/2006/relationships/image" Target="../media/image1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jpg"/><Relationship Id="rId14" Type="http://schemas.openxmlformats.org/officeDocument/2006/relationships/image" Target="../media/image12.png"/></Relationships>
</file>

<file path=xl/charts/_rels/char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g"/><Relationship Id="rId13" Type="http://schemas.openxmlformats.org/officeDocument/2006/relationships/image" Target="../media/image11.png"/><Relationship Id="rId3" Type="http://schemas.openxmlformats.org/officeDocument/2006/relationships/image" Target="../media/image1.jpg"/><Relationship Id="rId7" Type="http://schemas.openxmlformats.org/officeDocument/2006/relationships/image" Target="../media/image5.jpg"/><Relationship Id="rId12" Type="http://schemas.openxmlformats.org/officeDocument/2006/relationships/image" Target="../media/image10.jpg"/><Relationship Id="rId17" Type="http://schemas.openxmlformats.org/officeDocument/2006/relationships/image" Target="../media/image15.jpg"/><Relationship Id="rId2" Type="http://schemas.microsoft.com/office/2011/relationships/chartColorStyle" Target="colors2.xml"/><Relationship Id="rId16" Type="http://schemas.openxmlformats.org/officeDocument/2006/relationships/image" Target="../media/image14.jpg"/><Relationship Id="rId1" Type="http://schemas.microsoft.com/office/2011/relationships/chartStyle" Target="style2.xml"/><Relationship Id="rId6" Type="http://schemas.openxmlformats.org/officeDocument/2006/relationships/image" Target="../media/image4.jpg"/><Relationship Id="rId11" Type="http://schemas.openxmlformats.org/officeDocument/2006/relationships/image" Target="../media/image9.png"/><Relationship Id="rId5" Type="http://schemas.openxmlformats.org/officeDocument/2006/relationships/image" Target="../media/image3.png"/><Relationship Id="rId15" Type="http://schemas.openxmlformats.org/officeDocument/2006/relationships/image" Target="../media/image1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jpg"/><Relationship Id="rId14" Type="http://schemas.openxmlformats.org/officeDocument/2006/relationships/image" Target="../media/image12.png"/></Relationships>
</file>

<file path=xl/charts/_rels/chart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g"/><Relationship Id="rId13" Type="http://schemas.openxmlformats.org/officeDocument/2006/relationships/image" Target="../media/image11.png"/><Relationship Id="rId3" Type="http://schemas.openxmlformats.org/officeDocument/2006/relationships/image" Target="../media/image1.jpg"/><Relationship Id="rId7" Type="http://schemas.openxmlformats.org/officeDocument/2006/relationships/image" Target="../media/image5.jpg"/><Relationship Id="rId12" Type="http://schemas.openxmlformats.org/officeDocument/2006/relationships/image" Target="../media/image10.jpg"/><Relationship Id="rId17" Type="http://schemas.openxmlformats.org/officeDocument/2006/relationships/image" Target="../media/image15.jpg"/><Relationship Id="rId2" Type="http://schemas.microsoft.com/office/2011/relationships/chartColorStyle" Target="colors3.xml"/><Relationship Id="rId16" Type="http://schemas.openxmlformats.org/officeDocument/2006/relationships/image" Target="../media/image14.jpg"/><Relationship Id="rId1" Type="http://schemas.microsoft.com/office/2011/relationships/chartStyle" Target="style3.xml"/><Relationship Id="rId6" Type="http://schemas.openxmlformats.org/officeDocument/2006/relationships/image" Target="../media/image4.jpg"/><Relationship Id="rId11" Type="http://schemas.openxmlformats.org/officeDocument/2006/relationships/image" Target="../media/image9.png"/><Relationship Id="rId5" Type="http://schemas.openxmlformats.org/officeDocument/2006/relationships/image" Target="../media/image3.png"/><Relationship Id="rId15" Type="http://schemas.openxmlformats.org/officeDocument/2006/relationships/image" Target="../media/image1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jpg"/><Relationship Id="rId14" Type="http://schemas.openxmlformats.org/officeDocument/2006/relationships/image" Target="../media/image12.png"/></Relationships>
</file>

<file path=xl/charts/_rels/chart4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g"/><Relationship Id="rId13" Type="http://schemas.openxmlformats.org/officeDocument/2006/relationships/image" Target="../media/image11.png"/><Relationship Id="rId3" Type="http://schemas.openxmlformats.org/officeDocument/2006/relationships/image" Target="../media/image1.jpg"/><Relationship Id="rId7" Type="http://schemas.openxmlformats.org/officeDocument/2006/relationships/image" Target="../media/image5.jpg"/><Relationship Id="rId12" Type="http://schemas.openxmlformats.org/officeDocument/2006/relationships/image" Target="../media/image10.jpg"/><Relationship Id="rId17" Type="http://schemas.openxmlformats.org/officeDocument/2006/relationships/image" Target="../media/image15.jpg"/><Relationship Id="rId2" Type="http://schemas.microsoft.com/office/2011/relationships/chartColorStyle" Target="colors4.xml"/><Relationship Id="rId16" Type="http://schemas.openxmlformats.org/officeDocument/2006/relationships/image" Target="../media/image14.jpg"/><Relationship Id="rId1" Type="http://schemas.microsoft.com/office/2011/relationships/chartStyle" Target="style4.xml"/><Relationship Id="rId6" Type="http://schemas.openxmlformats.org/officeDocument/2006/relationships/image" Target="../media/image4.jpg"/><Relationship Id="rId11" Type="http://schemas.openxmlformats.org/officeDocument/2006/relationships/image" Target="../media/image9.png"/><Relationship Id="rId5" Type="http://schemas.openxmlformats.org/officeDocument/2006/relationships/image" Target="../media/image3.png"/><Relationship Id="rId15" Type="http://schemas.openxmlformats.org/officeDocument/2006/relationships/image" Target="../media/image1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jpg"/><Relationship Id="rId14" Type="http://schemas.openxmlformats.org/officeDocument/2006/relationships/image" Target="../media/image12.png"/></Relationships>
</file>

<file path=xl/charts/_rels/chart5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g"/><Relationship Id="rId13" Type="http://schemas.openxmlformats.org/officeDocument/2006/relationships/image" Target="../media/image11.png"/><Relationship Id="rId3" Type="http://schemas.openxmlformats.org/officeDocument/2006/relationships/image" Target="../media/image1.jpg"/><Relationship Id="rId7" Type="http://schemas.openxmlformats.org/officeDocument/2006/relationships/image" Target="../media/image5.jpg"/><Relationship Id="rId12" Type="http://schemas.openxmlformats.org/officeDocument/2006/relationships/image" Target="../media/image10.jpg"/><Relationship Id="rId17" Type="http://schemas.openxmlformats.org/officeDocument/2006/relationships/image" Target="../media/image15.jpg"/><Relationship Id="rId2" Type="http://schemas.microsoft.com/office/2011/relationships/chartColorStyle" Target="colors5.xml"/><Relationship Id="rId16" Type="http://schemas.openxmlformats.org/officeDocument/2006/relationships/image" Target="../media/image14.jpg"/><Relationship Id="rId1" Type="http://schemas.microsoft.com/office/2011/relationships/chartStyle" Target="style5.xml"/><Relationship Id="rId6" Type="http://schemas.openxmlformats.org/officeDocument/2006/relationships/image" Target="../media/image4.jpg"/><Relationship Id="rId11" Type="http://schemas.openxmlformats.org/officeDocument/2006/relationships/image" Target="../media/image9.png"/><Relationship Id="rId5" Type="http://schemas.openxmlformats.org/officeDocument/2006/relationships/image" Target="../media/image3.png"/><Relationship Id="rId15" Type="http://schemas.openxmlformats.org/officeDocument/2006/relationships/image" Target="../media/image1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jpg"/><Relationship Id="rId14" Type="http://schemas.openxmlformats.org/officeDocument/2006/relationships/image" Target="../media/image12.png"/></Relationships>
</file>

<file path=xl/charts/_rels/chart6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g"/><Relationship Id="rId13" Type="http://schemas.openxmlformats.org/officeDocument/2006/relationships/image" Target="../media/image11.png"/><Relationship Id="rId3" Type="http://schemas.openxmlformats.org/officeDocument/2006/relationships/image" Target="../media/image1.jpg"/><Relationship Id="rId7" Type="http://schemas.openxmlformats.org/officeDocument/2006/relationships/image" Target="../media/image5.jpg"/><Relationship Id="rId12" Type="http://schemas.openxmlformats.org/officeDocument/2006/relationships/image" Target="../media/image10.jpg"/><Relationship Id="rId17" Type="http://schemas.openxmlformats.org/officeDocument/2006/relationships/image" Target="../media/image15.jpg"/><Relationship Id="rId2" Type="http://schemas.microsoft.com/office/2011/relationships/chartColorStyle" Target="colors6.xml"/><Relationship Id="rId16" Type="http://schemas.openxmlformats.org/officeDocument/2006/relationships/image" Target="../media/image14.jpg"/><Relationship Id="rId1" Type="http://schemas.microsoft.com/office/2011/relationships/chartStyle" Target="style6.xml"/><Relationship Id="rId6" Type="http://schemas.openxmlformats.org/officeDocument/2006/relationships/image" Target="../media/image4.jpg"/><Relationship Id="rId11" Type="http://schemas.openxmlformats.org/officeDocument/2006/relationships/image" Target="../media/image9.png"/><Relationship Id="rId5" Type="http://schemas.openxmlformats.org/officeDocument/2006/relationships/image" Target="../media/image3.png"/><Relationship Id="rId15" Type="http://schemas.openxmlformats.org/officeDocument/2006/relationships/image" Target="../media/image1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jpg"/><Relationship Id="rId14" Type="http://schemas.openxmlformats.org/officeDocument/2006/relationships/image" Target="../media/image12.png"/></Relationships>
</file>

<file path=xl/charts/_rels/chart7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g"/><Relationship Id="rId13" Type="http://schemas.openxmlformats.org/officeDocument/2006/relationships/image" Target="../media/image12.png"/><Relationship Id="rId3" Type="http://schemas.openxmlformats.org/officeDocument/2006/relationships/image" Target="../media/image1.jpg"/><Relationship Id="rId7" Type="http://schemas.openxmlformats.org/officeDocument/2006/relationships/image" Target="../media/image5.jpg"/><Relationship Id="rId12" Type="http://schemas.openxmlformats.org/officeDocument/2006/relationships/image" Target="../media/image11.png"/><Relationship Id="rId2" Type="http://schemas.microsoft.com/office/2011/relationships/chartColorStyle" Target="colors7.xml"/><Relationship Id="rId16" Type="http://schemas.openxmlformats.org/officeDocument/2006/relationships/image" Target="../media/image15.jpg"/><Relationship Id="rId1" Type="http://schemas.microsoft.com/office/2011/relationships/chartStyle" Target="style7.xml"/><Relationship Id="rId6" Type="http://schemas.openxmlformats.org/officeDocument/2006/relationships/image" Target="../media/image4.jpg"/><Relationship Id="rId11" Type="http://schemas.openxmlformats.org/officeDocument/2006/relationships/image" Target="../media/image10.jpg"/><Relationship Id="rId5" Type="http://schemas.openxmlformats.org/officeDocument/2006/relationships/image" Target="../media/image3.png"/><Relationship Id="rId15" Type="http://schemas.openxmlformats.org/officeDocument/2006/relationships/image" Target="../media/image14.jp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9.png"/><Relationship Id="rId14" Type="http://schemas.openxmlformats.org/officeDocument/2006/relationships/image" Target="../media/image13.png"/></Relationships>
</file>

<file path=xl/charts/_rels/chart8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g"/><Relationship Id="rId13" Type="http://schemas.openxmlformats.org/officeDocument/2006/relationships/image" Target="../media/image11.png"/><Relationship Id="rId3" Type="http://schemas.openxmlformats.org/officeDocument/2006/relationships/image" Target="../media/image1.jpg"/><Relationship Id="rId7" Type="http://schemas.openxmlformats.org/officeDocument/2006/relationships/image" Target="../media/image5.jpg"/><Relationship Id="rId12" Type="http://schemas.openxmlformats.org/officeDocument/2006/relationships/image" Target="../media/image10.jpg"/><Relationship Id="rId17" Type="http://schemas.openxmlformats.org/officeDocument/2006/relationships/image" Target="../media/image15.jpg"/><Relationship Id="rId2" Type="http://schemas.microsoft.com/office/2011/relationships/chartColorStyle" Target="colors8.xml"/><Relationship Id="rId16" Type="http://schemas.openxmlformats.org/officeDocument/2006/relationships/image" Target="../media/image14.jpg"/><Relationship Id="rId1" Type="http://schemas.microsoft.com/office/2011/relationships/chartStyle" Target="style8.xml"/><Relationship Id="rId6" Type="http://schemas.openxmlformats.org/officeDocument/2006/relationships/image" Target="../media/image4.jpg"/><Relationship Id="rId11" Type="http://schemas.openxmlformats.org/officeDocument/2006/relationships/image" Target="../media/image9.png"/><Relationship Id="rId5" Type="http://schemas.openxmlformats.org/officeDocument/2006/relationships/image" Target="../media/image3.png"/><Relationship Id="rId15" Type="http://schemas.openxmlformats.org/officeDocument/2006/relationships/image" Target="../media/image1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jpg"/><Relationship Id="rId14" Type="http://schemas.openxmlformats.org/officeDocument/2006/relationships/image" Target="../media/image12.png"/></Relationships>
</file>

<file path=xl/charts/_rels/chart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g"/><Relationship Id="rId13" Type="http://schemas.openxmlformats.org/officeDocument/2006/relationships/image" Target="../media/image11.png"/><Relationship Id="rId3" Type="http://schemas.openxmlformats.org/officeDocument/2006/relationships/image" Target="../media/image1.jpg"/><Relationship Id="rId7" Type="http://schemas.openxmlformats.org/officeDocument/2006/relationships/image" Target="../media/image5.jpg"/><Relationship Id="rId12" Type="http://schemas.openxmlformats.org/officeDocument/2006/relationships/image" Target="../media/image10.jpg"/><Relationship Id="rId17" Type="http://schemas.openxmlformats.org/officeDocument/2006/relationships/image" Target="../media/image15.jpg"/><Relationship Id="rId2" Type="http://schemas.microsoft.com/office/2011/relationships/chartColorStyle" Target="colors9.xml"/><Relationship Id="rId16" Type="http://schemas.openxmlformats.org/officeDocument/2006/relationships/image" Target="../media/image14.jpg"/><Relationship Id="rId1" Type="http://schemas.microsoft.com/office/2011/relationships/chartStyle" Target="style9.xml"/><Relationship Id="rId6" Type="http://schemas.openxmlformats.org/officeDocument/2006/relationships/image" Target="../media/image4.jpg"/><Relationship Id="rId11" Type="http://schemas.openxmlformats.org/officeDocument/2006/relationships/image" Target="../media/image9.png"/><Relationship Id="rId5" Type="http://schemas.openxmlformats.org/officeDocument/2006/relationships/image" Target="../media/image3.png"/><Relationship Id="rId15" Type="http://schemas.openxmlformats.org/officeDocument/2006/relationships/image" Target="../media/image1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jpg"/><Relationship Id="rId14" Type="http://schemas.openxmlformats.org/officeDocument/2006/relationships/image" Target="../media/image1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TOTAIS</a:t>
            </a:r>
            <a:r>
              <a:rPr lang="pt-PT" baseline="0"/>
              <a:t> CONCELHO</a:t>
            </a:r>
            <a:endParaRPr lang="pt-P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66F5-4B1A-930F-EE0AD5D20EEC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66F5-4B1A-930F-EE0AD5D20EEC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66F5-4B1A-930F-EE0AD5D20EEC}"/>
              </c:ext>
            </c:extLst>
          </c:dPt>
          <c:dPt>
            <c:idx val="3"/>
            <c:invertIfNegative val="0"/>
            <c:bubble3D val="0"/>
            <c:spPr>
              <a:blipFill dpi="0" rotWithShape="1">
                <a:blip xmlns:r="http://schemas.openxmlformats.org/officeDocument/2006/relationships" r:embed="rId6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66F5-4B1A-930F-EE0AD5D20EEC}"/>
              </c:ext>
            </c:extLst>
          </c:dPt>
          <c:dPt>
            <c:idx val="4"/>
            <c:invertIfNegative val="0"/>
            <c:bubble3D val="0"/>
            <c:spPr>
              <a:blipFill dpi="0" rotWithShape="1">
                <a:blip xmlns:r="http://schemas.openxmlformats.org/officeDocument/2006/relationships" r:embed="rId7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66F5-4B1A-930F-EE0AD5D20EEC}"/>
              </c:ext>
            </c:extLst>
          </c:dPt>
          <c:dPt>
            <c:idx val="5"/>
            <c:invertIfNegative val="0"/>
            <c:bubble3D val="0"/>
            <c:spPr>
              <a:blipFill dpi="0" rotWithShape="1">
                <a:blip xmlns:r="http://schemas.openxmlformats.org/officeDocument/2006/relationships" r:embed="rId8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66F5-4B1A-930F-EE0AD5D20EEC}"/>
              </c:ext>
            </c:extLst>
          </c:dPt>
          <c:dPt>
            <c:idx val="6"/>
            <c:invertIfNegative val="0"/>
            <c:bubble3D val="0"/>
            <c:spPr>
              <a:blipFill dpi="0" rotWithShape="1">
                <a:blip xmlns:r="http://schemas.openxmlformats.org/officeDocument/2006/relationships" r:embed="rId9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66F5-4B1A-930F-EE0AD5D20EEC}"/>
              </c:ext>
            </c:extLst>
          </c:dPt>
          <c:dPt>
            <c:idx val="7"/>
            <c:invertIfNegative val="0"/>
            <c:bubble3D val="0"/>
            <c:spPr>
              <a:blipFill dpi="0" rotWithShape="1">
                <a:blip xmlns:r="http://schemas.openxmlformats.org/officeDocument/2006/relationships" r:embed="rId10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8-66F5-4B1A-930F-EE0AD5D20EEC}"/>
              </c:ext>
            </c:extLst>
          </c:dPt>
          <c:dPt>
            <c:idx val="8"/>
            <c:invertIfNegative val="0"/>
            <c:bubble3D val="0"/>
            <c:spPr>
              <a:blipFill dpi="0" rotWithShape="1">
                <a:blip xmlns:r="http://schemas.openxmlformats.org/officeDocument/2006/relationships" r:embed="rId1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66F5-4B1A-930F-EE0AD5D20EEC}"/>
              </c:ext>
            </c:extLst>
          </c:dPt>
          <c:dPt>
            <c:idx val="9"/>
            <c:invertIfNegative val="0"/>
            <c:bubble3D val="0"/>
            <c:spPr>
              <a:blipFill dpi="0" rotWithShape="1">
                <a:blip xmlns:r="http://schemas.openxmlformats.org/officeDocument/2006/relationships" r:embed="rId12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A-66F5-4B1A-930F-EE0AD5D20EEC}"/>
              </c:ext>
            </c:extLst>
          </c:dPt>
          <c:dPt>
            <c:idx val="10"/>
            <c:invertIfNegative val="0"/>
            <c:bubble3D val="0"/>
            <c:spPr>
              <a:blipFill dpi="0" rotWithShape="1">
                <a:blip xmlns:r="http://schemas.openxmlformats.org/officeDocument/2006/relationships" r:embed="rId1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66F5-4B1A-930F-EE0AD5D20EEC}"/>
              </c:ext>
            </c:extLst>
          </c:dPt>
          <c:dPt>
            <c:idx val="11"/>
            <c:invertIfNegative val="0"/>
            <c:bubble3D val="0"/>
            <c:spPr>
              <a:blipFill dpi="0" rotWithShape="1">
                <a:blip xmlns:r="http://schemas.openxmlformats.org/officeDocument/2006/relationships" r:embed="rId1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C-66F5-4B1A-930F-EE0AD5D20EEC}"/>
              </c:ext>
            </c:extLst>
          </c:dPt>
          <c:dPt>
            <c:idx val="12"/>
            <c:invertIfNegative val="0"/>
            <c:bubble3D val="0"/>
            <c:spPr>
              <a:blipFill dpi="0" rotWithShape="1">
                <a:blip xmlns:r="http://schemas.openxmlformats.org/officeDocument/2006/relationships" r:embed="rId1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66F5-4B1A-930F-EE0AD5D20EEC}"/>
              </c:ext>
            </c:extLst>
          </c:dPt>
          <c:dPt>
            <c:idx val="13"/>
            <c:invertIfNegative val="0"/>
            <c:bubble3D val="0"/>
            <c:spPr>
              <a:blipFill dpi="0" rotWithShape="1">
                <a:blip xmlns:r="http://schemas.openxmlformats.org/officeDocument/2006/relationships" r:embed="rId16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E-66F5-4B1A-930F-EE0AD5D20EEC}"/>
              </c:ext>
            </c:extLst>
          </c:dPt>
          <c:dPt>
            <c:idx val="14"/>
            <c:invertIfNegative val="0"/>
            <c:bubble3D val="0"/>
            <c:spPr>
              <a:blipFill dpi="0" rotWithShape="1">
                <a:blip xmlns:r="http://schemas.openxmlformats.org/officeDocument/2006/relationships" r:embed="rId17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5-2170-41EA-A549-43E45B34EAC8}"/>
              </c:ext>
            </c:extLst>
          </c:dPt>
          <c:dPt>
            <c:idx val="15"/>
            <c:invertIfNegative val="0"/>
            <c:bubble3D val="0"/>
            <c:spPr>
              <a:blipFill dpi="0" rotWithShape="1">
                <a:blip xmlns:r="http://schemas.openxmlformats.org/officeDocument/2006/relationships" r:embed="rId18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66F5-4B1A-930F-EE0AD5D20EEC}"/>
              </c:ext>
            </c:extLst>
          </c:dPt>
          <c:dPt>
            <c:idx val="16"/>
            <c:invertIfNegative val="0"/>
            <c:bubble3D val="0"/>
            <c:spPr>
              <a:blipFill dpi="0" rotWithShape="1">
                <a:blip xmlns:r="http://schemas.openxmlformats.org/officeDocument/2006/relationships" r:embed="rId1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6-2170-41EA-A549-43E45B34EAC8}"/>
              </c:ext>
            </c:extLst>
          </c:dPt>
          <c:cat>
            <c:strRef>
              <c:f>Totais!$G$3:$U$3</c:f>
              <c:strCache>
                <c:ptCount val="15"/>
                <c:pt idx="0">
                  <c:v>PPM</c:v>
                </c:pt>
                <c:pt idx="1">
                  <c:v>Livre</c:v>
                </c:pt>
                <c:pt idx="2">
                  <c:v>PS</c:v>
                </c:pt>
                <c:pt idx="3">
                  <c:v>ADN</c:v>
                </c:pt>
                <c:pt idx="4">
                  <c:v>AD</c:v>
                </c:pt>
                <c:pt idx="5">
                  <c:v>Volt</c:v>
                </c:pt>
                <c:pt idx="6">
                  <c:v>JPP</c:v>
                </c:pt>
                <c:pt idx="7">
                  <c:v>PAN</c:v>
                </c:pt>
                <c:pt idx="8">
                  <c:v>CHEGA</c:v>
                </c:pt>
                <c:pt idx="9">
                  <c:v>ERGUE-TE</c:v>
                </c:pt>
                <c:pt idx="10">
                  <c:v>IL</c:v>
                </c:pt>
                <c:pt idx="11">
                  <c:v>CDU</c:v>
                </c:pt>
                <c:pt idx="12">
                  <c:v>BE</c:v>
                </c:pt>
                <c:pt idx="13">
                  <c:v>ND</c:v>
                </c:pt>
                <c:pt idx="14">
                  <c:v>RIR</c:v>
                </c:pt>
              </c:strCache>
            </c:strRef>
          </c:cat>
          <c:val>
            <c:numRef>
              <c:f>Totais!$G$18:$U$18</c:f>
              <c:numCache>
                <c:formatCode>General</c:formatCode>
                <c:ptCount val="15"/>
                <c:pt idx="0">
                  <c:v>30</c:v>
                </c:pt>
                <c:pt idx="1">
                  <c:v>1335</c:v>
                </c:pt>
                <c:pt idx="2">
                  <c:v>8560</c:v>
                </c:pt>
                <c:pt idx="3">
                  <c:v>595</c:v>
                </c:pt>
                <c:pt idx="4">
                  <c:v>10387</c:v>
                </c:pt>
                <c:pt idx="5">
                  <c:v>60</c:v>
                </c:pt>
                <c:pt idx="6">
                  <c:v>33</c:v>
                </c:pt>
                <c:pt idx="7">
                  <c:v>523</c:v>
                </c:pt>
                <c:pt idx="8">
                  <c:v>7469</c:v>
                </c:pt>
                <c:pt idx="9">
                  <c:v>30</c:v>
                </c:pt>
                <c:pt idx="10">
                  <c:v>1432</c:v>
                </c:pt>
                <c:pt idx="11">
                  <c:v>878</c:v>
                </c:pt>
                <c:pt idx="12">
                  <c:v>733</c:v>
                </c:pt>
                <c:pt idx="13">
                  <c:v>32</c:v>
                </c:pt>
                <c:pt idx="14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F5-4B1A-930F-EE0AD5D20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shape val="box"/>
        <c:axId val="408188592"/>
        <c:axId val="482962808"/>
        <c:axId val="0"/>
      </c:bar3DChart>
      <c:catAx>
        <c:axId val="40818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82962808"/>
        <c:crosses val="autoZero"/>
        <c:auto val="1"/>
        <c:lblAlgn val="ctr"/>
        <c:lblOffset val="100"/>
        <c:noMultiLvlLbl val="0"/>
      </c:catAx>
      <c:valAx>
        <c:axId val="482962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08188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MARINHA DAS ONDAS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1FD-4B9A-8310-1ADBAE147704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1FD-4B9A-8310-1ADBAE147704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C1FD-4B9A-8310-1ADBAE147704}"/>
              </c:ext>
            </c:extLst>
          </c:dPt>
          <c:dPt>
            <c:idx val="3"/>
            <c:invertIfNegative val="0"/>
            <c:bubble3D val="0"/>
            <c:spPr>
              <a:blipFill dpi="0" rotWithShape="1">
                <a:blip xmlns:r="http://schemas.openxmlformats.org/officeDocument/2006/relationships" r:embed="rId6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C1FD-4B9A-8310-1ADBAE147704}"/>
              </c:ext>
            </c:extLst>
          </c:dPt>
          <c:dPt>
            <c:idx val="4"/>
            <c:invertIfNegative val="0"/>
            <c:bubble3D val="0"/>
            <c:spPr>
              <a:blipFill dpi="0" rotWithShape="1">
                <a:blip xmlns:r="http://schemas.openxmlformats.org/officeDocument/2006/relationships" r:embed="rId7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C1FD-4B9A-8310-1ADBAE147704}"/>
              </c:ext>
            </c:extLst>
          </c:dPt>
          <c:dPt>
            <c:idx val="5"/>
            <c:invertIfNegative val="0"/>
            <c:bubble3D val="0"/>
            <c:spPr>
              <a:blipFill dpi="0" rotWithShape="1">
                <a:blip xmlns:r="http://schemas.openxmlformats.org/officeDocument/2006/relationships" r:embed="rId8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C1FD-4B9A-8310-1ADBAE147704}"/>
              </c:ext>
            </c:extLst>
          </c:dPt>
          <c:dPt>
            <c:idx val="6"/>
            <c:invertIfNegative val="0"/>
            <c:bubble3D val="0"/>
            <c:spPr>
              <a:blipFill dpi="0" rotWithShape="1">
                <a:blip xmlns:r="http://schemas.openxmlformats.org/officeDocument/2006/relationships" r:embed="rId9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C1FD-4B9A-8310-1ADBAE147704}"/>
              </c:ext>
            </c:extLst>
          </c:dPt>
          <c:dPt>
            <c:idx val="7"/>
            <c:invertIfNegative val="0"/>
            <c:bubble3D val="0"/>
            <c:spPr>
              <a:blipFill dpi="0" rotWithShape="1">
                <a:blip xmlns:r="http://schemas.openxmlformats.org/officeDocument/2006/relationships" r:embed="rId10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C1FD-4B9A-8310-1ADBAE147704}"/>
              </c:ext>
            </c:extLst>
          </c:dPt>
          <c:dPt>
            <c:idx val="8"/>
            <c:invertIfNegative val="0"/>
            <c:bubble3D val="0"/>
            <c:spPr>
              <a:blipFill dpi="0" rotWithShape="1">
                <a:blip xmlns:r="http://schemas.openxmlformats.org/officeDocument/2006/relationships" r:embed="rId1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C1FD-4B9A-8310-1ADBAE147704}"/>
              </c:ext>
            </c:extLst>
          </c:dPt>
          <c:dPt>
            <c:idx val="9"/>
            <c:invertIfNegative val="0"/>
            <c:bubble3D val="0"/>
            <c:spPr>
              <a:blipFill dpi="0" rotWithShape="1">
                <a:blip xmlns:r="http://schemas.openxmlformats.org/officeDocument/2006/relationships" r:embed="rId12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C1FD-4B9A-8310-1ADBAE147704}"/>
              </c:ext>
            </c:extLst>
          </c:dPt>
          <c:dPt>
            <c:idx val="10"/>
            <c:invertIfNegative val="0"/>
            <c:bubble3D val="0"/>
            <c:spPr>
              <a:blipFill dpi="0" rotWithShape="1">
                <a:blip xmlns:r="http://schemas.openxmlformats.org/officeDocument/2006/relationships" r:embed="rId1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C1FD-4B9A-8310-1ADBAE147704}"/>
              </c:ext>
            </c:extLst>
          </c:dPt>
          <c:dPt>
            <c:idx val="11"/>
            <c:invertIfNegative val="0"/>
            <c:bubble3D val="0"/>
            <c:spPr>
              <a:blipFill dpi="0" rotWithShape="1">
                <a:blip xmlns:r="http://schemas.openxmlformats.org/officeDocument/2006/relationships" r:embed="rId1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C1FD-4B9A-8310-1ADBAE147704}"/>
              </c:ext>
            </c:extLst>
          </c:dPt>
          <c:dPt>
            <c:idx val="12"/>
            <c:invertIfNegative val="0"/>
            <c:bubble3D val="0"/>
            <c:spPr>
              <a:blipFill dpi="0" rotWithShape="1">
                <a:blip xmlns:r="http://schemas.openxmlformats.org/officeDocument/2006/relationships" r:embed="rId1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9-C1FD-4B9A-8310-1ADBAE147704}"/>
              </c:ext>
            </c:extLst>
          </c:dPt>
          <c:dPt>
            <c:idx val="13"/>
            <c:invertIfNegative val="0"/>
            <c:bubble3D val="0"/>
            <c:spPr>
              <a:blipFill dpi="0" rotWithShape="1">
                <a:blip xmlns:r="http://schemas.openxmlformats.org/officeDocument/2006/relationships" r:embed="rId16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B-C1FD-4B9A-8310-1ADBAE147704}"/>
              </c:ext>
            </c:extLst>
          </c:dPt>
          <c:dPt>
            <c:idx val="14"/>
            <c:invertIfNegative val="0"/>
            <c:bubble3D val="0"/>
            <c:spPr>
              <a:blipFill dpi="0" rotWithShape="1">
                <a:blip xmlns:r="http://schemas.openxmlformats.org/officeDocument/2006/relationships" r:embed="rId17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D-C1FD-4B9A-8310-1ADBAE147704}"/>
              </c:ext>
            </c:extLst>
          </c:dPt>
          <c:cat>
            <c:strRef>
              <c:f>'Marinha das Ondas'!$H$3:$V$3</c:f>
              <c:strCache>
                <c:ptCount val="15"/>
                <c:pt idx="0">
                  <c:v>PPM</c:v>
                </c:pt>
                <c:pt idx="1">
                  <c:v>Livre</c:v>
                </c:pt>
                <c:pt idx="2">
                  <c:v>PS</c:v>
                </c:pt>
                <c:pt idx="3">
                  <c:v>ADN</c:v>
                </c:pt>
                <c:pt idx="4">
                  <c:v>AD</c:v>
                </c:pt>
                <c:pt idx="5">
                  <c:v>Volt</c:v>
                </c:pt>
                <c:pt idx="6">
                  <c:v>JPP</c:v>
                </c:pt>
                <c:pt idx="7">
                  <c:v>PAN</c:v>
                </c:pt>
                <c:pt idx="8">
                  <c:v>CHEGA</c:v>
                </c:pt>
                <c:pt idx="9">
                  <c:v>ERGUE-TE</c:v>
                </c:pt>
                <c:pt idx="10">
                  <c:v>IL</c:v>
                </c:pt>
                <c:pt idx="11">
                  <c:v>CDU</c:v>
                </c:pt>
                <c:pt idx="12">
                  <c:v>BE</c:v>
                </c:pt>
                <c:pt idx="13">
                  <c:v>ND</c:v>
                </c:pt>
                <c:pt idx="14">
                  <c:v>RIR</c:v>
                </c:pt>
              </c:strCache>
            </c:strRef>
          </c:cat>
          <c:val>
            <c:numRef>
              <c:f>'Marinha das Ondas'!$H$8:$V$8</c:f>
              <c:numCache>
                <c:formatCode>General</c:formatCode>
                <c:ptCount val="15"/>
                <c:pt idx="0">
                  <c:v>3</c:v>
                </c:pt>
                <c:pt idx="1">
                  <c:v>39</c:v>
                </c:pt>
                <c:pt idx="2">
                  <c:v>386</c:v>
                </c:pt>
                <c:pt idx="3">
                  <c:v>35</c:v>
                </c:pt>
                <c:pt idx="4">
                  <c:v>447</c:v>
                </c:pt>
                <c:pt idx="5">
                  <c:v>3</c:v>
                </c:pt>
                <c:pt idx="6">
                  <c:v>0</c:v>
                </c:pt>
                <c:pt idx="7">
                  <c:v>20</c:v>
                </c:pt>
                <c:pt idx="8">
                  <c:v>433</c:v>
                </c:pt>
                <c:pt idx="9">
                  <c:v>2</c:v>
                </c:pt>
                <c:pt idx="10">
                  <c:v>40</c:v>
                </c:pt>
                <c:pt idx="11">
                  <c:v>17</c:v>
                </c:pt>
                <c:pt idx="12">
                  <c:v>30</c:v>
                </c:pt>
                <c:pt idx="13">
                  <c:v>3</c:v>
                </c:pt>
                <c:pt idx="1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C1FD-4B9A-8310-1ADBAE147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61009168"/>
        <c:axId val="961015408"/>
        <c:axId val="0"/>
      </c:bar3DChart>
      <c:catAx>
        <c:axId val="96100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61015408"/>
        <c:crosses val="autoZero"/>
        <c:auto val="1"/>
        <c:lblAlgn val="ctr"/>
        <c:lblOffset val="100"/>
        <c:noMultiLvlLbl val="0"/>
      </c:catAx>
      <c:valAx>
        <c:axId val="96101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6100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BUARCOS</a:t>
            </a:r>
            <a:r>
              <a:rPr lang="pt-PT" baseline="0"/>
              <a:t> E SÃO JULIÃO</a:t>
            </a:r>
            <a:endParaRPr lang="pt-P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0B7-4253-B7FE-36D6D0AE04A0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0B7-4253-B7FE-36D6D0AE04A0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0B7-4253-B7FE-36D6D0AE04A0}"/>
              </c:ext>
            </c:extLst>
          </c:dPt>
          <c:dPt>
            <c:idx val="3"/>
            <c:invertIfNegative val="0"/>
            <c:bubble3D val="0"/>
            <c:spPr>
              <a:blipFill dpi="0" rotWithShape="1">
                <a:blip xmlns:r="http://schemas.openxmlformats.org/officeDocument/2006/relationships" r:embed="rId6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50B7-4253-B7FE-36D6D0AE04A0}"/>
              </c:ext>
            </c:extLst>
          </c:dPt>
          <c:dPt>
            <c:idx val="4"/>
            <c:invertIfNegative val="0"/>
            <c:bubble3D val="0"/>
            <c:spPr>
              <a:blipFill dpi="0" rotWithShape="1">
                <a:blip xmlns:r="http://schemas.openxmlformats.org/officeDocument/2006/relationships" r:embed="rId7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50B7-4253-B7FE-36D6D0AE04A0}"/>
              </c:ext>
            </c:extLst>
          </c:dPt>
          <c:dPt>
            <c:idx val="5"/>
            <c:invertIfNegative val="0"/>
            <c:bubble3D val="0"/>
            <c:spPr>
              <a:blipFill dpi="0" rotWithShape="1">
                <a:blip xmlns:r="http://schemas.openxmlformats.org/officeDocument/2006/relationships" r:embed="rId8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50B7-4253-B7FE-36D6D0AE04A0}"/>
              </c:ext>
            </c:extLst>
          </c:dPt>
          <c:dPt>
            <c:idx val="6"/>
            <c:invertIfNegative val="0"/>
            <c:bubble3D val="0"/>
            <c:spPr>
              <a:blipFill dpi="0" rotWithShape="1">
                <a:blip xmlns:r="http://schemas.openxmlformats.org/officeDocument/2006/relationships" r:embed="rId9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50B7-4253-B7FE-36D6D0AE04A0}"/>
              </c:ext>
            </c:extLst>
          </c:dPt>
          <c:dPt>
            <c:idx val="7"/>
            <c:invertIfNegative val="0"/>
            <c:bubble3D val="0"/>
            <c:spPr>
              <a:blipFill dpi="0" rotWithShape="1">
                <a:blip xmlns:r="http://schemas.openxmlformats.org/officeDocument/2006/relationships" r:embed="rId10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50B7-4253-B7FE-36D6D0AE04A0}"/>
              </c:ext>
            </c:extLst>
          </c:dPt>
          <c:dPt>
            <c:idx val="8"/>
            <c:invertIfNegative val="0"/>
            <c:bubble3D val="0"/>
            <c:spPr>
              <a:blipFill dpi="0" rotWithShape="1">
                <a:blip xmlns:r="http://schemas.openxmlformats.org/officeDocument/2006/relationships" r:embed="rId1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50B7-4253-B7FE-36D6D0AE04A0}"/>
              </c:ext>
            </c:extLst>
          </c:dPt>
          <c:dPt>
            <c:idx val="9"/>
            <c:invertIfNegative val="0"/>
            <c:bubble3D val="0"/>
            <c:spPr>
              <a:blipFill dpi="0" rotWithShape="1">
                <a:blip xmlns:r="http://schemas.openxmlformats.org/officeDocument/2006/relationships" r:embed="rId12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50B7-4253-B7FE-36D6D0AE04A0}"/>
              </c:ext>
            </c:extLst>
          </c:dPt>
          <c:dPt>
            <c:idx val="10"/>
            <c:invertIfNegative val="0"/>
            <c:bubble3D val="0"/>
            <c:spPr>
              <a:blipFill dpi="0" rotWithShape="1">
                <a:blip xmlns:r="http://schemas.openxmlformats.org/officeDocument/2006/relationships" r:embed="rId1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50B7-4253-B7FE-36D6D0AE04A0}"/>
              </c:ext>
            </c:extLst>
          </c:dPt>
          <c:dPt>
            <c:idx val="11"/>
            <c:invertIfNegative val="0"/>
            <c:bubble3D val="0"/>
            <c:spPr>
              <a:blipFill dpi="0" rotWithShape="1">
                <a:blip xmlns:r="http://schemas.openxmlformats.org/officeDocument/2006/relationships" r:embed="rId1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50B7-4253-B7FE-36D6D0AE04A0}"/>
              </c:ext>
            </c:extLst>
          </c:dPt>
          <c:dPt>
            <c:idx val="12"/>
            <c:invertIfNegative val="0"/>
            <c:bubble3D val="0"/>
            <c:spPr>
              <a:blipFill dpi="0" rotWithShape="1">
                <a:blip xmlns:r="http://schemas.openxmlformats.org/officeDocument/2006/relationships" r:embed="rId1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9-50B7-4253-B7FE-36D6D0AE04A0}"/>
              </c:ext>
            </c:extLst>
          </c:dPt>
          <c:dPt>
            <c:idx val="13"/>
            <c:invertIfNegative val="0"/>
            <c:bubble3D val="0"/>
            <c:spPr>
              <a:blipFill dpi="0" rotWithShape="1">
                <a:blip xmlns:r="http://schemas.openxmlformats.org/officeDocument/2006/relationships" r:embed="rId16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B-50B7-4253-B7FE-36D6D0AE04A0}"/>
              </c:ext>
            </c:extLst>
          </c:dPt>
          <c:dPt>
            <c:idx val="14"/>
            <c:invertIfNegative val="0"/>
            <c:bubble3D val="0"/>
            <c:spPr>
              <a:blipFill dpi="0" rotWithShape="1">
                <a:blip xmlns:r="http://schemas.openxmlformats.org/officeDocument/2006/relationships" r:embed="rId17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D-50B7-4253-B7FE-36D6D0AE04A0}"/>
              </c:ext>
            </c:extLst>
          </c:dPt>
          <c:cat>
            <c:strRef>
              <c:f>'Buarcos e S Juliao'!$H$3:$V$3</c:f>
              <c:strCache>
                <c:ptCount val="15"/>
                <c:pt idx="0">
                  <c:v>PPM</c:v>
                </c:pt>
                <c:pt idx="1">
                  <c:v>Livre</c:v>
                </c:pt>
                <c:pt idx="2">
                  <c:v>PS</c:v>
                </c:pt>
                <c:pt idx="3">
                  <c:v>ADN</c:v>
                </c:pt>
                <c:pt idx="4">
                  <c:v>AD</c:v>
                </c:pt>
                <c:pt idx="5">
                  <c:v>Volt</c:v>
                </c:pt>
                <c:pt idx="6">
                  <c:v>JPP</c:v>
                </c:pt>
                <c:pt idx="7">
                  <c:v>PAN</c:v>
                </c:pt>
                <c:pt idx="8">
                  <c:v>CHEGA</c:v>
                </c:pt>
                <c:pt idx="9">
                  <c:v>ERGUE-TE</c:v>
                </c:pt>
                <c:pt idx="10">
                  <c:v>IL</c:v>
                </c:pt>
                <c:pt idx="11">
                  <c:v>CDU</c:v>
                </c:pt>
                <c:pt idx="12">
                  <c:v>BE</c:v>
                </c:pt>
                <c:pt idx="13">
                  <c:v>ND</c:v>
                </c:pt>
                <c:pt idx="14">
                  <c:v>RIR</c:v>
                </c:pt>
              </c:strCache>
            </c:strRef>
          </c:cat>
          <c:val>
            <c:numRef>
              <c:f>'Buarcos e S Juliao'!$H$25:$V$25</c:f>
              <c:numCache>
                <c:formatCode>General</c:formatCode>
                <c:ptCount val="15"/>
                <c:pt idx="0">
                  <c:v>5</c:v>
                </c:pt>
                <c:pt idx="1">
                  <c:v>514</c:v>
                </c:pt>
                <c:pt idx="2">
                  <c:v>2719</c:v>
                </c:pt>
                <c:pt idx="3">
                  <c:v>169</c:v>
                </c:pt>
                <c:pt idx="4">
                  <c:v>3599</c:v>
                </c:pt>
                <c:pt idx="5">
                  <c:v>18</c:v>
                </c:pt>
                <c:pt idx="6">
                  <c:v>11</c:v>
                </c:pt>
                <c:pt idx="7">
                  <c:v>184</c:v>
                </c:pt>
                <c:pt idx="8">
                  <c:v>1912</c:v>
                </c:pt>
                <c:pt idx="9">
                  <c:v>6</c:v>
                </c:pt>
                <c:pt idx="10">
                  <c:v>549</c:v>
                </c:pt>
                <c:pt idx="11">
                  <c:v>294</c:v>
                </c:pt>
                <c:pt idx="12">
                  <c:v>244</c:v>
                </c:pt>
                <c:pt idx="13">
                  <c:v>6</c:v>
                </c:pt>
                <c:pt idx="1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50B7-4253-B7FE-36D6D0AE0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5891728"/>
        <c:axId val="395892144"/>
        <c:axId val="0"/>
      </c:bar3DChart>
      <c:catAx>
        <c:axId val="39589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95892144"/>
        <c:crosses val="autoZero"/>
        <c:auto val="1"/>
        <c:lblAlgn val="ctr"/>
        <c:lblOffset val="100"/>
        <c:noMultiLvlLbl val="0"/>
      </c:catAx>
      <c:valAx>
        <c:axId val="395892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95891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QUIAIOS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2528-4BBD-B7C5-AFA90D8321AB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2528-4BBD-B7C5-AFA90D8321AB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2528-4BBD-B7C5-AFA90D8321AB}"/>
              </c:ext>
            </c:extLst>
          </c:dPt>
          <c:dPt>
            <c:idx val="3"/>
            <c:invertIfNegative val="0"/>
            <c:bubble3D val="0"/>
            <c:spPr>
              <a:blipFill dpi="0" rotWithShape="1">
                <a:blip xmlns:r="http://schemas.openxmlformats.org/officeDocument/2006/relationships" r:embed="rId6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2528-4BBD-B7C5-AFA90D8321AB}"/>
              </c:ext>
            </c:extLst>
          </c:dPt>
          <c:dPt>
            <c:idx val="4"/>
            <c:invertIfNegative val="0"/>
            <c:bubble3D val="0"/>
            <c:spPr>
              <a:blipFill dpi="0" rotWithShape="1">
                <a:blip xmlns:r="http://schemas.openxmlformats.org/officeDocument/2006/relationships" r:embed="rId7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2528-4BBD-B7C5-AFA90D8321AB}"/>
              </c:ext>
            </c:extLst>
          </c:dPt>
          <c:dPt>
            <c:idx val="5"/>
            <c:invertIfNegative val="0"/>
            <c:bubble3D val="0"/>
            <c:spPr>
              <a:blipFill dpi="0" rotWithShape="1">
                <a:blip xmlns:r="http://schemas.openxmlformats.org/officeDocument/2006/relationships" r:embed="rId8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2528-4BBD-B7C5-AFA90D8321AB}"/>
              </c:ext>
            </c:extLst>
          </c:dPt>
          <c:dPt>
            <c:idx val="6"/>
            <c:invertIfNegative val="0"/>
            <c:bubble3D val="0"/>
            <c:spPr>
              <a:blipFill dpi="0" rotWithShape="1">
                <a:blip xmlns:r="http://schemas.openxmlformats.org/officeDocument/2006/relationships" r:embed="rId9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2528-4BBD-B7C5-AFA90D8321AB}"/>
              </c:ext>
            </c:extLst>
          </c:dPt>
          <c:dPt>
            <c:idx val="7"/>
            <c:invertIfNegative val="0"/>
            <c:bubble3D val="0"/>
            <c:spPr>
              <a:blipFill dpi="0" rotWithShape="1">
                <a:blip xmlns:r="http://schemas.openxmlformats.org/officeDocument/2006/relationships" r:embed="rId10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2528-4BBD-B7C5-AFA90D8321AB}"/>
              </c:ext>
            </c:extLst>
          </c:dPt>
          <c:dPt>
            <c:idx val="8"/>
            <c:invertIfNegative val="0"/>
            <c:bubble3D val="0"/>
            <c:spPr>
              <a:blipFill dpi="0" rotWithShape="1">
                <a:blip xmlns:r="http://schemas.openxmlformats.org/officeDocument/2006/relationships" r:embed="rId1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2528-4BBD-B7C5-AFA90D8321AB}"/>
              </c:ext>
            </c:extLst>
          </c:dPt>
          <c:dPt>
            <c:idx val="9"/>
            <c:invertIfNegative val="0"/>
            <c:bubble3D val="0"/>
            <c:spPr>
              <a:blipFill dpi="0" rotWithShape="1">
                <a:blip xmlns:r="http://schemas.openxmlformats.org/officeDocument/2006/relationships" r:embed="rId12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2528-4BBD-B7C5-AFA90D8321AB}"/>
              </c:ext>
            </c:extLst>
          </c:dPt>
          <c:dPt>
            <c:idx val="10"/>
            <c:invertIfNegative val="0"/>
            <c:bubble3D val="0"/>
            <c:spPr>
              <a:blipFill dpi="0" rotWithShape="1">
                <a:blip xmlns:r="http://schemas.openxmlformats.org/officeDocument/2006/relationships" r:embed="rId1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2528-4BBD-B7C5-AFA90D8321AB}"/>
              </c:ext>
            </c:extLst>
          </c:dPt>
          <c:dPt>
            <c:idx val="11"/>
            <c:invertIfNegative val="0"/>
            <c:bubble3D val="0"/>
            <c:spPr>
              <a:blipFill dpi="0" rotWithShape="1">
                <a:blip xmlns:r="http://schemas.openxmlformats.org/officeDocument/2006/relationships" r:embed="rId1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2528-4BBD-B7C5-AFA90D8321AB}"/>
              </c:ext>
            </c:extLst>
          </c:dPt>
          <c:dPt>
            <c:idx val="12"/>
            <c:invertIfNegative val="0"/>
            <c:bubble3D val="0"/>
            <c:spPr>
              <a:blipFill dpi="0" rotWithShape="1">
                <a:blip xmlns:r="http://schemas.openxmlformats.org/officeDocument/2006/relationships" r:embed="rId1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9-2528-4BBD-B7C5-AFA90D8321AB}"/>
              </c:ext>
            </c:extLst>
          </c:dPt>
          <c:dPt>
            <c:idx val="13"/>
            <c:invertIfNegative val="0"/>
            <c:bubble3D val="0"/>
            <c:spPr>
              <a:blipFill dpi="0" rotWithShape="1">
                <a:blip xmlns:r="http://schemas.openxmlformats.org/officeDocument/2006/relationships" r:embed="rId16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B-2528-4BBD-B7C5-AFA90D8321AB}"/>
              </c:ext>
            </c:extLst>
          </c:dPt>
          <c:dPt>
            <c:idx val="14"/>
            <c:invertIfNegative val="0"/>
            <c:bubble3D val="0"/>
            <c:spPr>
              <a:blipFill dpi="0" rotWithShape="1">
                <a:blip xmlns:r="http://schemas.openxmlformats.org/officeDocument/2006/relationships" r:embed="rId17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D-2528-4BBD-B7C5-AFA90D8321AB}"/>
              </c:ext>
            </c:extLst>
          </c:dPt>
          <c:cat>
            <c:strRef>
              <c:f>Quiaios!$H$3:$V$3</c:f>
              <c:strCache>
                <c:ptCount val="15"/>
                <c:pt idx="0">
                  <c:v>PPM</c:v>
                </c:pt>
                <c:pt idx="1">
                  <c:v>Livre</c:v>
                </c:pt>
                <c:pt idx="2">
                  <c:v>PS</c:v>
                </c:pt>
                <c:pt idx="3">
                  <c:v>ADN</c:v>
                </c:pt>
                <c:pt idx="4">
                  <c:v>AD</c:v>
                </c:pt>
                <c:pt idx="5">
                  <c:v>Volt</c:v>
                </c:pt>
                <c:pt idx="6">
                  <c:v>JPP</c:v>
                </c:pt>
                <c:pt idx="7">
                  <c:v>PAN</c:v>
                </c:pt>
                <c:pt idx="8">
                  <c:v>CHEGA</c:v>
                </c:pt>
                <c:pt idx="9">
                  <c:v>ERGUE-TE</c:v>
                </c:pt>
                <c:pt idx="10">
                  <c:v>IL</c:v>
                </c:pt>
                <c:pt idx="11">
                  <c:v>CDU</c:v>
                </c:pt>
                <c:pt idx="12">
                  <c:v>BE</c:v>
                </c:pt>
                <c:pt idx="13">
                  <c:v>ND</c:v>
                </c:pt>
                <c:pt idx="14">
                  <c:v>RIR</c:v>
                </c:pt>
              </c:strCache>
            </c:strRef>
          </c:cat>
          <c:val>
            <c:numRef>
              <c:f>Quiaios!$H$9:$V$9</c:f>
              <c:numCache>
                <c:formatCode>General</c:formatCode>
                <c:ptCount val="15"/>
                <c:pt idx="0">
                  <c:v>1</c:v>
                </c:pt>
                <c:pt idx="1">
                  <c:v>35</c:v>
                </c:pt>
                <c:pt idx="2">
                  <c:v>419</c:v>
                </c:pt>
                <c:pt idx="3">
                  <c:v>38</c:v>
                </c:pt>
                <c:pt idx="4">
                  <c:v>469</c:v>
                </c:pt>
                <c:pt idx="5">
                  <c:v>2</c:v>
                </c:pt>
                <c:pt idx="6">
                  <c:v>1</c:v>
                </c:pt>
                <c:pt idx="7">
                  <c:v>19</c:v>
                </c:pt>
                <c:pt idx="8">
                  <c:v>394</c:v>
                </c:pt>
                <c:pt idx="9">
                  <c:v>4</c:v>
                </c:pt>
                <c:pt idx="10">
                  <c:v>64</c:v>
                </c:pt>
                <c:pt idx="11">
                  <c:v>33</c:v>
                </c:pt>
                <c:pt idx="12">
                  <c:v>30</c:v>
                </c:pt>
                <c:pt idx="13">
                  <c:v>2</c:v>
                </c:pt>
                <c:pt idx="1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2528-4BBD-B7C5-AFA90D832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19373584"/>
        <c:axId val="1119379824"/>
        <c:axId val="0"/>
      </c:bar3DChart>
      <c:catAx>
        <c:axId val="111937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9379824"/>
        <c:crosses val="autoZero"/>
        <c:auto val="1"/>
        <c:lblAlgn val="ctr"/>
        <c:lblOffset val="100"/>
        <c:noMultiLvlLbl val="0"/>
      </c:catAx>
      <c:valAx>
        <c:axId val="111937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937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S.</a:t>
            </a:r>
            <a:r>
              <a:rPr lang="pt-PT" baseline="0"/>
              <a:t> PEDRO</a:t>
            </a:r>
            <a:endParaRPr lang="pt-P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6E6-40E3-BE69-3C432549F5DE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6E6-40E3-BE69-3C432549F5DE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6E6-40E3-BE69-3C432549F5DE}"/>
              </c:ext>
            </c:extLst>
          </c:dPt>
          <c:dPt>
            <c:idx val="3"/>
            <c:invertIfNegative val="0"/>
            <c:bubble3D val="0"/>
            <c:spPr>
              <a:blipFill dpi="0" rotWithShape="1">
                <a:blip xmlns:r="http://schemas.openxmlformats.org/officeDocument/2006/relationships" r:embed="rId6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A6E6-40E3-BE69-3C432549F5DE}"/>
              </c:ext>
            </c:extLst>
          </c:dPt>
          <c:dPt>
            <c:idx val="4"/>
            <c:invertIfNegative val="0"/>
            <c:bubble3D val="0"/>
            <c:spPr>
              <a:blipFill dpi="0" rotWithShape="1">
                <a:blip xmlns:r="http://schemas.openxmlformats.org/officeDocument/2006/relationships" r:embed="rId7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A6E6-40E3-BE69-3C432549F5DE}"/>
              </c:ext>
            </c:extLst>
          </c:dPt>
          <c:dPt>
            <c:idx val="5"/>
            <c:invertIfNegative val="0"/>
            <c:bubble3D val="0"/>
            <c:spPr>
              <a:blipFill dpi="0" rotWithShape="1">
                <a:blip xmlns:r="http://schemas.openxmlformats.org/officeDocument/2006/relationships" r:embed="rId8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A6E6-40E3-BE69-3C432549F5DE}"/>
              </c:ext>
            </c:extLst>
          </c:dPt>
          <c:dPt>
            <c:idx val="6"/>
            <c:invertIfNegative val="0"/>
            <c:bubble3D val="0"/>
            <c:spPr>
              <a:blipFill dpi="0" rotWithShape="1">
                <a:blip xmlns:r="http://schemas.openxmlformats.org/officeDocument/2006/relationships" r:embed="rId9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A6E6-40E3-BE69-3C432549F5DE}"/>
              </c:ext>
            </c:extLst>
          </c:dPt>
          <c:dPt>
            <c:idx val="7"/>
            <c:invertIfNegative val="0"/>
            <c:bubble3D val="0"/>
            <c:spPr>
              <a:blipFill dpi="0" rotWithShape="1">
                <a:blip xmlns:r="http://schemas.openxmlformats.org/officeDocument/2006/relationships" r:embed="rId10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A6E6-40E3-BE69-3C432549F5DE}"/>
              </c:ext>
            </c:extLst>
          </c:dPt>
          <c:dPt>
            <c:idx val="8"/>
            <c:invertIfNegative val="0"/>
            <c:bubble3D val="0"/>
            <c:spPr>
              <a:blipFill dpi="0" rotWithShape="1">
                <a:blip xmlns:r="http://schemas.openxmlformats.org/officeDocument/2006/relationships" r:embed="rId1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A6E6-40E3-BE69-3C432549F5DE}"/>
              </c:ext>
            </c:extLst>
          </c:dPt>
          <c:dPt>
            <c:idx val="9"/>
            <c:invertIfNegative val="0"/>
            <c:bubble3D val="0"/>
            <c:spPr>
              <a:blipFill dpi="0" rotWithShape="1">
                <a:blip xmlns:r="http://schemas.openxmlformats.org/officeDocument/2006/relationships" r:embed="rId12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A6E6-40E3-BE69-3C432549F5DE}"/>
              </c:ext>
            </c:extLst>
          </c:dPt>
          <c:dPt>
            <c:idx val="10"/>
            <c:invertIfNegative val="0"/>
            <c:bubble3D val="0"/>
            <c:spPr>
              <a:blipFill dpi="0" rotWithShape="1">
                <a:blip xmlns:r="http://schemas.openxmlformats.org/officeDocument/2006/relationships" r:embed="rId1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A6E6-40E3-BE69-3C432549F5DE}"/>
              </c:ext>
            </c:extLst>
          </c:dPt>
          <c:dPt>
            <c:idx val="11"/>
            <c:invertIfNegative val="0"/>
            <c:bubble3D val="0"/>
            <c:spPr>
              <a:blipFill dpi="0" rotWithShape="1">
                <a:blip xmlns:r="http://schemas.openxmlformats.org/officeDocument/2006/relationships" r:embed="rId1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A6E6-40E3-BE69-3C432549F5DE}"/>
              </c:ext>
            </c:extLst>
          </c:dPt>
          <c:dPt>
            <c:idx val="12"/>
            <c:invertIfNegative val="0"/>
            <c:bubble3D val="0"/>
            <c:spPr>
              <a:blipFill dpi="0" rotWithShape="1">
                <a:blip xmlns:r="http://schemas.openxmlformats.org/officeDocument/2006/relationships" r:embed="rId1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9-A6E6-40E3-BE69-3C432549F5DE}"/>
              </c:ext>
            </c:extLst>
          </c:dPt>
          <c:dPt>
            <c:idx val="13"/>
            <c:invertIfNegative val="0"/>
            <c:bubble3D val="0"/>
            <c:spPr>
              <a:blipFill dpi="0" rotWithShape="1">
                <a:blip xmlns:r="http://schemas.openxmlformats.org/officeDocument/2006/relationships" r:embed="rId16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B-A6E6-40E3-BE69-3C432549F5DE}"/>
              </c:ext>
            </c:extLst>
          </c:dPt>
          <c:dPt>
            <c:idx val="14"/>
            <c:invertIfNegative val="0"/>
            <c:bubble3D val="0"/>
            <c:spPr>
              <a:blipFill dpi="0" rotWithShape="1">
                <a:blip xmlns:r="http://schemas.openxmlformats.org/officeDocument/2006/relationships" r:embed="rId17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D-A6E6-40E3-BE69-3C432549F5DE}"/>
              </c:ext>
            </c:extLst>
          </c:dPt>
          <c:cat>
            <c:strRef>
              <c:f>'S Pedro'!$H$3:$V$3</c:f>
              <c:strCache>
                <c:ptCount val="15"/>
                <c:pt idx="0">
                  <c:v>PPM</c:v>
                </c:pt>
                <c:pt idx="1">
                  <c:v>Livre</c:v>
                </c:pt>
                <c:pt idx="2">
                  <c:v>PS</c:v>
                </c:pt>
                <c:pt idx="3">
                  <c:v>ADN</c:v>
                </c:pt>
                <c:pt idx="4">
                  <c:v>AD</c:v>
                </c:pt>
                <c:pt idx="5">
                  <c:v>Volt</c:v>
                </c:pt>
                <c:pt idx="6">
                  <c:v>JPP</c:v>
                </c:pt>
                <c:pt idx="7">
                  <c:v>PAN</c:v>
                </c:pt>
                <c:pt idx="8">
                  <c:v>CHEGA</c:v>
                </c:pt>
                <c:pt idx="9">
                  <c:v>ERGUE-TE</c:v>
                </c:pt>
                <c:pt idx="10">
                  <c:v>IL</c:v>
                </c:pt>
                <c:pt idx="11">
                  <c:v>CDU</c:v>
                </c:pt>
                <c:pt idx="12">
                  <c:v>BE</c:v>
                </c:pt>
                <c:pt idx="13">
                  <c:v>ND</c:v>
                </c:pt>
                <c:pt idx="14">
                  <c:v>RIR</c:v>
                </c:pt>
              </c:strCache>
            </c:strRef>
          </c:cat>
          <c:val>
            <c:numRef>
              <c:f>'S Pedro'!$H$7:$V$7</c:f>
              <c:numCache>
                <c:formatCode>General</c:formatCode>
                <c:ptCount val="15"/>
                <c:pt idx="0">
                  <c:v>3</c:v>
                </c:pt>
                <c:pt idx="1">
                  <c:v>49</c:v>
                </c:pt>
                <c:pt idx="2">
                  <c:v>392</c:v>
                </c:pt>
                <c:pt idx="3">
                  <c:v>28</c:v>
                </c:pt>
                <c:pt idx="4">
                  <c:v>341</c:v>
                </c:pt>
                <c:pt idx="5">
                  <c:v>2</c:v>
                </c:pt>
                <c:pt idx="6">
                  <c:v>3</c:v>
                </c:pt>
                <c:pt idx="7">
                  <c:v>14</c:v>
                </c:pt>
                <c:pt idx="8">
                  <c:v>428</c:v>
                </c:pt>
                <c:pt idx="9">
                  <c:v>4</c:v>
                </c:pt>
                <c:pt idx="10">
                  <c:v>34</c:v>
                </c:pt>
                <c:pt idx="11">
                  <c:v>39</c:v>
                </c:pt>
                <c:pt idx="12">
                  <c:v>36</c:v>
                </c:pt>
                <c:pt idx="13">
                  <c:v>0</c:v>
                </c:pt>
                <c:pt idx="1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A6E6-40E3-BE69-3C432549F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14771440"/>
        <c:axId val="1114758128"/>
        <c:axId val="0"/>
      </c:bar3DChart>
      <c:catAx>
        <c:axId val="1114771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4758128"/>
        <c:crosses val="autoZero"/>
        <c:auto val="1"/>
        <c:lblAlgn val="ctr"/>
        <c:lblOffset val="100"/>
        <c:noMultiLvlLbl val="0"/>
      </c:catAx>
      <c:valAx>
        <c:axId val="1114758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4771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TAVAREDE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D558-4EBE-9730-05ADB451B5DC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558-4EBE-9730-05ADB451B5DC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D558-4EBE-9730-05ADB451B5DC}"/>
              </c:ext>
            </c:extLst>
          </c:dPt>
          <c:dPt>
            <c:idx val="3"/>
            <c:invertIfNegative val="0"/>
            <c:bubble3D val="0"/>
            <c:spPr>
              <a:blipFill dpi="0" rotWithShape="1">
                <a:blip xmlns:r="http://schemas.openxmlformats.org/officeDocument/2006/relationships" r:embed="rId6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D558-4EBE-9730-05ADB451B5DC}"/>
              </c:ext>
            </c:extLst>
          </c:dPt>
          <c:dPt>
            <c:idx val="4"/>
            <c:invertIfNegative val="0"/>
            <c:bubble3D val="0"/>
            <c:spPr>
              <a:blipFill dpi="0" rotWithShape="1">
                <a:blip xmlns:r="http://schemas.openxmlformats.org/officeDocument/2006/relationships" r:embed="rId7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D558-4EBE-9730-05ADB451B5DC}"/>
              </c:ext>
            </c:extLst>
          </c:dPt>
          <c:dPt>
            <c:idx val="5"/>
            <c:invertIfNegative val="0"/>
            <c:bubble3D val="0"/>
            <c:spPr>
              <a:blipFill dpi="0" rotWithShape="1">
                <a:blip xmlns:r="http://schemas.openxmlformats.org/officeDocument/2006/relationships" r:embed="rId8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D558-4EBE-9730-05ADB451B5DC}"/>
              </c:ext>
            </c:extLst>
          </c:dPt>
          <c:dPt>
            <c:idx val="6"/>
            <c:invertIfNegative val="0"/>
            <c:bubble3D val="0"/>
            <c:spPr>
              <a:blipFill dpi="0" rotWithShape="1">
                <a:blip xmlns:r="http://schemas.openxmlformats.org/officeDocument/2006/relationships" r:embed="rId9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D558-4EBE-9730-05ADB451B5DC}"/>
              </c:ext>
            </c:extLst>
          </c:dPt>
          <c:dPt>
            <c:idx val="7"/>
            <c:invertIfNegative val="0"/>
            <c:bubble3D val="0"/>
            <c:spPr>
              <a:blipFill dpi="0" rotWithShape="1">
                <a:blip xmlns:r="http://schemas.openxmlformats.org/officeDocument/2006/relationships" r:embed="rId10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D558-4EBE-9730-05ADB451B5DC}"/>
              </c:ext>
            </c:extLst>
          </c:dPt>
          <c:dPt>
            <c:idx val="8"/>
            <c:invertIfNegative val="0"/>
            <c:bubble3D val="0"/>
            <c:spPr>
              <a:blipFill dpi="0" rotWithShape="1">
                <a:blip xmlns:r="http://schemas.openxmlformats.org/officeDocument/2006/relationships" r:embed="rId1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D558-4EBE-9730-05ADB451B5DC}"/>
              </c:ext>
            </c:extLst>
          </c:dPt>
          <c:dPt>
            <c:idx val="9"/>
            <c:invertIfNegative val="0"/>
            <c:bubble3D val="0"/>
            <c:spPr>
              <a:blipFill dpi="0" rotWithShape="1">
                <a:blip xmlns:r="http://schemas.openxmlformats.org/officeDocument/2006/relationships" r:embed="rId12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D558-4EBE-9730-05ADB451B5DC}"/>
              </c:ext>
            </c:extLst>
          </c:dPt>
          <c:dPt>
            <c:idx val="10"/>
            <c:invertIfNegative val="0"/>
            <c:bubble3D val="0"/>
            <c:spPr>
              <a:blipFill dpi="0" rotWithShape="1">
                <a:blip xmlns:r="http://schemas.openxmlformats.org/officeDocument/2006/relationships" r:embed="rId1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D558-4EBE-9730-05ADB451B5DC}"/>
              </c:ext>
            </c:extLst>
          </c:dPt>
          <c:dPt>
            <c:idx val="11"/>
            <c:invertIfNegative val="0"/>
            <c:bubble3D val="0"/>
            <c:spPr>
              <a:blipFill dpi="0" rotWithShape="1">
                <a:blip xmlns:r="http://schemas.openxmlformats.org/officeDocument/2006/relationships" r:embed="rId1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D558-4EBE-9730-05ADB451B5DC}"/>
              </c:ext>
            </c:extLst>
          </c:dPt>
          <c:dPt>
            <c:idx val="12"/>
            <c:invertIfNegative val="0"/>
            <c:bubble3D val="0"/>
            <c:spPr>
              <a:blipFill dpi="0" rotWithShape="1">
                <a:blip xmlns:r="http://schemas.openxmlformats.org/officeDocument/2006/relationships" r:embed="rId1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9-D558-4EBE-9730-05ADB451B5DC}"/>
              </c:ext>
            </c:extLst>
          </c:dPt>
          <c:dPt>
            <c:idx val="13"/>
            <c:invertIfNegative val="0"/>
            <c:bubble3D val="0"/>
            <c:spPr>
              <a:blipFill dpi="0" rotWithShape="1">
                <a:blip xmlns:r="http://schemas.openxmlformats.org/officeDocument/2006/relationships" r:embed="rId16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B-D558-4EBE-9730-05ADB451B5DC}"/>
              </c:ext>
            </c:extLst>
          </c:dPt>
          <c:dPt>
            <c:idx val="14"/>
            <c:invertIfNegative val="0"/>
            <c:bubble3D val="0"/>
            <c:spPr>
              <a:blipFill dpi="0" rotWithShape="1">
                <a:blip xmlns:r="http://schemas.openxmlformats.org/officeDocument/2006/relationships" r:embed="rId17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D-D558-4EBE-9730-05ADB451B5DC}"/>
              </c:ext>
            </c:extLst>
          </c:dPt>
          <c:cat>
            <c:strRef>
              <c:f>Tavarede!$H$3:$V$3</c:f>
              <c:strCache>
                <c:ptCount val="15"/>
                <c:pt idx="0">
                  <c:v>PPM</c:v>
                </c:pt>
                <c:pt idx="1">
                  <c:v>Livre</c:v>
                </c:pt>
                <c:pt idx="2">
                  <c:v>PS</c:v>
                </c:pt>
                <c:pt idx="3">
                  <c:v>ADN</c:v>
                </c:pt>
                <c:pt idx="4">
                  <c:v>AD</c:v>
                </c:pt>
                <c:pt idx="5">
                  <c:v>Volt</c:v>
                </c:pt>
                <c:pt idx="6">
                  <c:v>JPP</c:v>
                </c:pt>
                <c:pt idx="7">
                  <c:v>PAN</c:v>
                </c:pt>
                <c:pt idx="8">
                  <c:v>CHEGA</c:v>
                </c:pt>
                <c:pt idx="9">
                  <c:v>ERGUE-TE</c:v>
                </c:pt>
                <c:pt idx="10">
                  <c:v>IL</c:v>
                </c:pt>
                <c:pt idx="11">
                  <c:v>CDU</c:v>
                </c:pt>
                <c:pt idx="12">
                  <c:v>BE</c:v>
                </c:pt>
                <c:pt idx="13">
                  <c:v>ND</c:v>
                </c:pt>
                <c:pt idx="14">
                  <c:v>RIR</c:v>
                </c:pt>
              </c:strCache>
            </c:strRef>
          </c:cat>
          <c:val>
            <c:numRef>
              <c:f>Tavarede!$H$15:$V$15</c:f>
              <c:numCache>
                <c:formatCode>General</c:formatCode>
                <c:ptCount val="15"/>
                <c:pt idx="0">
                  <c:v>4</c:v>
                </c:pt>
                <c:pt idx="1">
                  <c:v>331</c:v>
                </c:pt>
                <c:pt idx="2">
                  <c:v>1363</c:v>
                </c:pt>
                <c:pt idx="3">
                  <c:v>74</c:v>
                </c:pt>
                <c:pt idx="4">
                  <c:v>1852</c:v>
                </c:pt>
                <c:pt idx="5">
                  <c:v>13</c:v>
                </c:pt>
                <c:pt idx="6">
                  <c:v>5</c:v>
                </c:pt>
                <c:pt idx="7">
                  <c:v>110</c:v>
                </c:pt>
                <c:pt idx="8">
                  <c:v>1290</c:v>
                </c:pt>
                <c:pt idx="9">
                  <c:v>5</c:v>
                </c:pt>
                <c:pt idx="10">
                  <c:v>327</c:v>
                </c:pt>
                <c:pt idx="11">
                  <c:v>187</c:v>
                </c:pt>
                <c:pt idx="12">
                  <c:v>146</c:v>
                </c:pt>
                <c:pt idx="13">
                  <c:v>3</c:v>
                </c:pt>
                <c:pt idx="1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D558-4EBE-9730-05ADB451B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38152368"/>
        <c:axId val="938149456"/>
        <c:axId val="0"/>
      </c:bar3DChart>
      <c:catAx>
        <c:axId val="93815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38149456"/>
        <c:crosses val="autoZero"/>
        <c:auto val="1"/>
        <c:lblAlgn val="ctr"/>
        <c:lblOffset val="100"/>
        <c:noMultiLvlLbl val="0"/>
      </c:catAx>
      <c:valAx>
        <c:axId val="93814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38152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VILA VERDE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000C-4E68-8BFB-37DC3CBBBE2E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000C-4E68-8BFB-37DC3CBBBE2E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000C-4E68-8BFB-37DC3CBBBE2E}"/>
              </c:ext>
            </c:extLst>
          </c:dPt>
          <c:dPt>
            <c:idx val="3"/>
            <c:invertIfNegative val="0"/>
            <c:bubble3D val="0"/>
            <c:spPr>
              <a:blipFill dpi="0" rotWithShape="1">
                <a:blip xmlns:r="http://schemas.openxmlformats.org/officeDocument/2006/relationships" r:embed="rId6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000C-4E68-8BFB-37DC3CBBBE2E}"/>
              </c:ext>
            </c:extLst>
          </c:dPt>
          <c:dPt>
            <c:idx val="4"/>
            <c:invertIfNegative val="0"/>
            <c:bubble3D val="0"/>
            <c:spPr>
              <a:blipFill dpi="0" rotWithShape="1">
                <a:blip xmlns:r="http://schemas.openxmlformats.org/officeDocument/2006/relationships" r:embed="rId7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000C-4E68-8BFB-37DC3CBBBE2E}"/>
              </c:ext>
            </c:extLst>
          </c:dPt>
          <c:dPt>
            <c:idx val="5"/>
            <c:invertIfNegative val="0"/>
            <c:bubble3D val="0"/>
            <c:spPr>
              <a:blipFill dpi="0" rotWithShape="1">
                <a:blip xmlns:r="http://schemas.openxmlformats.org/officeDocument/2006/relationships" r:embed="rId8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000C-4E68-8BFB-37DC3CBBBE2E}"/>
              </c:ext>
            </c:extLst>
          </c:dPt>
          <c:dPt>
            <c:idx val="6"/>
            <c:invertIfNegative val="0"/>
            <c:bubble3D val="0"/>
            <c:spPr>
              <a:blipFill dpi="0" rotWithShape="1">
                <a:blip xmlns:r="http://schemas.openxmlformats.org/officeDocument/2006/relationships" r:embed="rId9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000C-4E68-8BFB-37DC3CBBBE2E}"/>
              </c:ext>
            </c:extLst>
          </c:dPt>
          <c:dPt>
            <c:idx val="7"/>
            <c:invertIfNegative val="0"/>
            <c:bubble3D val="0"/>
            <c:spPr>
              <a:blipFill dpi="0" rotWithShape="1">
                <a:blip xmlns:r="http://schemas.openxmlformats.org/officeDocument/2006/relationships" r:embed="rId10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000C-4E68-8BFB-37DC3CBBBE2E}"/>
              </c:ext>
            </c:extLst>
          </c:dPt>
          <c:dPt>
            <c:idx val="8"/>
            <c:invertIfNegative val="0"/>
            <c:bubble3D val="0"/>
            <c:spPr>
              <a:blipFill dpi="0" rotWithShape="1">
                <a:blip xmlns:r="http://schemas.openxmlformats.org/officeDocument/2006/relationships" r:embed="rId1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000C-4E68-8BFB-37DC3CBBBE2E}"/>
              </c:ext>
            </c:extLst>
          </c:dPt>
          <c:dPt>
            <c:idx val="9"/>
            <c:invertIfNegative val="0"/>
            <c:bubble3D val="0"/>
            <c:spPr>
              <a:blipFill dpi="0" rotWithShape="1">
                <a:blip xmlns:r="http://schemas.openxmlformats.org/officeDocument/2006/relationships" r:embed="rId12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000C-4E68-8BFB-37DC3CBBBE2E}"/>
              </c:ext>
            </c:extLst>
          </c:dPt>
          <c:dPt>
            <c:idx val="10"/>
            <c:invertIfNegative val="0"/>
            <c:bubble3D val="0"/>
            <c:spPr>
              <a:blipFill dpi="0" rotWithShape="1">
                <a:blip xmlns:r="http://schemas.openxmlformats.org/officeDocument/2006/relationships" r:embed="rId1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000C-4E68-8BFB-37DC3CBBBE2E}"/>
              </c:ext>
            </c:extLst>
          </c:dPt>
          <c:dPt>
            <c:idx val="11"/>
            <c:invertIfNegative val="0"/>
            <c:bubble3D val="0"/>
            <c:spPr>
              <a:blipFill dpi="0" rotWithShape="1">
                <a:blip xmlns:r="http://schemas.openxmlformats.org/officeDocument/2006/relationships" r:embed="rId1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000C-4E68-8BFB-37DC3CBBBE2E}"/>
              </c:ext>
            </c:extLst>
          </c:dPt>
          <c:dPt>
            <c:idx val="12"/>
            <c:invertIfNegative val="0"/>
            <c:bubble3D val="0"/>
            <c:spPr>
              <a:blipFill dpi="0" rotWithShape="1">
                <a:blip xmlns:r="http://schemas.openxmlformats.org/officeDocument/2006/relationships" r:embed="rId1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9-000C-4E68-8BFB-37DC3CBBBE2E}"/>
              </c:ext>
            </c:extLst>
          </c:dPt>
          <c:dPt>
            <c:idx val="13"/>
            <c:invertIfNegative val="0"/>
            <c:bubble3D val="0"/>
            <c:spPr>
              <a:blipFill dpi="0" rotWithShape="1">
                <a:blip xmlns:r="http://schemas.openxmlformats.org/officeDocument/2006/relationships" r:embed="rId16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B-000C-4E68-8BFB-37DC3CBBBE2E}"/>
              </c:ext>
            </c:extLst>
          </c:dPt>
          <c:dPt>
            <c:idx val="14"/>
            <c:invertIfNegative val="0"/>
            <c:bubble3D val="0"/>
            <c:spPr>
              <a:blipFill dpi="0" rotWithShape="1">
                <a:blip xmlns:r="http://schemas.openxmlformats.org/officeDocument/2006/relationships" r:embed="rId17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D-000C-4E68-8BFB-37DC3CBBBE2E}"/>
              </c:ext>
            </c:extLst>
          </c:dPt>
          <c:cat>
            <c:strRef>
              <c:f>'Vila Verde'!$H$3:$V$3</c:f>
              <c:strCache>
                <c:ptCount val="15"/>
                <c:pt idx="0">
                  <c:v>PPM</c:v>
                </c:pt>
                <c:pt idx="1">
                  <c:v>Livre</c:v>
                </c:pt>
                <c:pt idx="2">
                  <c:v>PS</c:v>
                </c:pt>
                <c:pt idx="3">
                  <c:v>ADN</c:v>
                </c:pt>
                <c:pt idx="4">
                  <c:v>AD</c:v>
                </c:pt>
                <c:pt idx="5">
                  <c:v>Volt</c:v>
                </c:pt>
                <c:pt idx="6">
                  <c:v>JPP</c:v>
                </c:pt>
                <c:pt idx="7">
                  <c:v>PAN</c:v>
                </c:pt>
                <c:pt idx="8">
                  <c:v>CHEGA</c:v>
                </c:pt>
                <c:pt idx="9">
                  <c:v>ERGUE-TE</c:v>
                </c:pt>
                <c:pt idx="10">
                  <c:v>IL</c:v>
                </c:pt>
                <c:pt idx="11">
                  <c:v>CDU</c:v>
                </c:pt>
                <c:pt idx="12">
                  <c:v>BE</c:v>
                </c:pt>
                <c:pt idx="13">
                  <c:v>ND</c:v>
                </c:pt>
                <c:pt idx="14">
                  <c:v>RIR</c:v>
                </c:pt>
              </c:strCache>
            </c:strRef>
          </c:cat>
          <c:val>
            <c:numRef>
              <c:f>'Vila Verde'!$H$8:$V$8</c:f>
              <c:numCache>
                <c:formatCode>General</c:formatCode>
                <c:ptCount val="15"/>
                <c:pt idx="0">
                  <c:v>4</c:v>
                </c:pt>
                <c:pt idx="1">
                  <c:v>57</c:v>
                </c:pt>
                <c:pt idx="2">
                  <c:v>465</c:v>
                </c:pt>
                <c:pt idx="3">
                  <c:v>32</c:v>
                </c:pt>
                <c:pt idx="4">
                  <c:v>321</c:v>
                </c:pt>
                <c:pt idx="5">
                  <c:v>2</c:v>
                </c:pt>
                <c:pt idx="6">
                  <c:v>0</c:v>
                </c:pt>
                <c:pt idx="7">
                  <c:v>34</c:v>
                </c:pt>
                <c:pt idx="8">
                  <c:v>388</c:v>
                </c:pt>
                <c:pt idx="9">
                  <c:v>2</c:v>
                </c:pt>
                <c:pt idx="10">
                  <c:v>51</c:v>
                </c:pt>
                <c:pt idx="11">
                  <c:v>104</c:v>
                </c:pt>
                <c:pt idx="12">
                  <c:v>36</c:v>
                </c:pt>
                <c:pt idx="13">
                  <c:v>3</c:v>
                </c:pt>
                <c:pt idx="1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000C-4E68-8BFB-37DC3CBBB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6178704"/>
        <c:axId val="1126185776"/>
        <c:axId val="0"/>
      </c:bar3DChart>
      <c:catAx>
        <c:axId val="112617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26185776"/>
        <c:crosses val="autoZero"/>
        <c:auto val="1"/>
        <c:lblAlgn val="ctr"/>
        <c:lblOffset val="100"/>
        <c:noMultiLvlLbl val="0"/>
      </c:catAx>
      <c:valAx>
        <c:axId val="1126185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26178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ALHADAS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94EB-485B-9916-FE65AA0E30F1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94EB-485B-9916-FE65AA0E30F1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94EB-485B-9916-FE65AA0E30F1}"/>
              </c:ext>
            </c:extLst>
          </c:dPt>
          <c:dPt>
            <c:idx val="3"/>
            <c:invertIfNegative val="0"/>
            <c:bubble3D val="0"/>
            <c:spPr>
              <a:blipFill dpi="0" rotWithShape="1">
                <a:blip xmlns:r="http://schemas.openxmlformats.org/officeDocument/2006/relationships" r:embed="rId6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94EB-485B-9916-FE65AA0E30F1}"/>
              </c:ext>
            </c:extLst>
          </c:dPt>
          <c:dPt>
            <c:idx val="4"/>
            <c:invertIfNegative val="0"/>
            <c:bubble3D val="0"/>
            <c:spPr>
              <a:blipFill dpi="0" rotWithShape="1">
                <a:blip xmlns:r="http://schemas.openxmlformats.org/officeDocument/2006/relationships" r:embed="rId7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94EB-485B-9916-FE65AA0E30F1}"/>
              </c:ext>
            </c:extLst>
          </c:dPt>
          <c:dPt>
            <c:idx val="5"/>
            <c:invertIfNegative val="0"/>
            <c:bubble3D val="0"/>
            <c:spPr>
              <a:blipFill dpi="0" rotWithShape="1">
                <a:blip xmlns:r="http://schemas.openxmlformats.org/officeDocument/2006/relationships" r:embed="rId8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94EB-485B-9916-FE65AA0E30F1}"/>
              </c:ext>
            </c:extLst>
          </c:dPt>
          <c:dPt>
            <c:idx val="6"/>
            <c:invertIfNegative val="0"/>
            <c:bubble3D val="0"/>
            <c:spPr>
              <a:blipFill dpi="0" rotWithShape="1">
                <a:blip xmlns:r="http://schemas.openxmlformats.org/officeDocument/2006/relationships" r:embed="rId9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94EB-485B-9916-FE65AA0E30F1}"/>
              </c:ext>
            </c:extLst>
          </c:dPt>
          <c:dPt>
            <c:idx val="7"/>
            <c:invertIfNegative val="0"/>
            <c:bubble3D val="0"/>
            <c:spPr>
              <a:blipFill dpi="0" rotWithShape="1">
                <a:blip xmlns:r="http://schemas.openxmlformats.org/officeDocument/2006/relationships" r:embed="rId10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94EB-485B-9916-FE65AA0E30F1}"/>
              </c:ext>
            </c:extLst>
          </c:dPt>
          <c:dPt>
            <c:idx val="8"/>
            <c:invertIfNegative val="0"/>
            <c:bubble3D val="0"/>
            <c:spPr>
              <a:blipFill dpi="0" rotWithShape="1">
                <a:blip xmlns:r="http://schemas.openxmlformats.org/officeDocument/2006/relationships" r:embed="rId1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94EB-485B-9916-FE65AA0E30F1}"/>
              </c:ext>
            </c:extLst>
          </c:dPt>
          <c:dPt>
            <c:idx val="9"/>
            <c:invertIfNegative val="0"/>
            <c:bubble3D val="0"/>
            <c:spPr>
              <a:blipFill dpi="0" rotWithShape="1">
                <a:blip xmlns:r="http://schemas.openxmlformats.org/officeDocument/2006/relationships" r:embed="rId12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94EB-485B-9916-FE65AA0E30F1}"/>
              </c:ext>
            </c:extLst>
          </c:dPt>
          <c:dPt>
            <c:idx val="10"/>
            <c:invertIfNegative val="0"/>
            <c:bubble3D val="0"/>
            <c:spPr>
              <a:blipFill dpi="0" rotWithShape="1">
                <a:blip xmlns:r="http://schemas.openxmlformats.org/officeDocument/2006/relationships" r:embed="rId1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94EB-485B-9916-FE65AA0E30F1}"/>
              </c:ext>
            </c:extLst>
          </c:dPt>
          <c:dPt>
            <c:idx val="11"/>
            <c:invertIfNegative val="0"/>
            <c:bubble3D val="0"/>
            <c:spPr>
              <a:blipFill dpi="0" rotWithShape="1">
                <a:blip xmlns:r="http://schemas.openxmlformats.org/officeDocument/2006/relationships" r:embed="rId1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94EB-485B-9916-FE65AA0E30F1}"/>
              </c:ext>
            </c:extLst>
          </c:dPt>
          <c:dPt>
            <c:idx val="12"/>
            <c:invertIfNegative val="0"/>
            <c:bubble3D val="0"/>
            <c:spPr>
              <a:blipFill dpi="0" rotWithShape="1">
                <a:blip xmlns:r="http://schemas.openxmlformats.org/officeDocument/2006/relationships" r:embed="rId1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9-94EB-485B-9916-FE65AA0E30F1}"/>
              </c:ext>
            </c:extLst>
          </c:dPt>
          <c:dPt>
            <c:idx val="13"/>
            <c:invertIfNegative val="0"/>
            <c:bubble3D val="0"/>
            <c:spPr>
              <a:blipFill dpi="0" rotWithShape="1">
                <a:blip xmlns:r="http://schemas.openxmlformats.org/officeDocument/2006/relationships" r:embed="rId16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B-94EB-485B-9916-FE65AA0E30F1}"/>
              </c:ext>
            </c:extLst>
          </c:dPt>
          <c:dPt>
            <c:idx val="14"/>
            <c:invertIfNegative val="0"/>
            <c:bubble3D val="0"/>
            <c:spPr>
              <a:blipFill dpi="0" rotWithShape="1">
                <a:blip xmlns:r="http://schemas.openxmlformats.org/officeDocument/2006/relationships" r:embed="rId17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D-94EB-485B-9916-FE65AA0E30F1}"/>
              </c:ext>
            </c:extLst>
          </c:dPt>
          <c:cat>
            <c:strRef>
              <c:f>Alhadas!$H$3:$V$3</c:f>
              <c:strCache>
                <c:ptCount val="15"/>
                <c:pt idx="0">
                  <c:v>PPM</c:v>
                </c:pt>
                <c:pt idx="1">
                  <c:v>Livre</c:v>
                </c:pt>
                <c:pt idx="2">
                  <c:v>PS</c:v>
                </c:pt>
                <c:pt idx="3">
                  <c:v>ADN</c:v>
                </c:pt>
                <c:pt idx="4">
                  <c:v>AD</c:v>
                </c:pt>
                <c:pt idx="5">
                  <c:v>Volt</c:v>
                </c:pt>
                <c:pt idx="6">
                  <c:v>JPP</c:v>
                </c:pt>
                <c:pt idx="7">
                  <c:v>PAN</c:v>
                </c:pt>
                <c:pt idx="8">
                  <c:v>CHEGA</c:v>
                </c:pt>
                <c:pt idx="9">
                  <c:v>ERGUE-TE</c:v>
                </c:pt>
                <c:pt idx="10">
                  <c:v>IL</c:v>
                </c:pt>
                <c:pt idx="11">
                  <c:v>CDU</c:v>
                </c:pt>
                <c:pt idx="12">
                  <c:v>BE</c:v>
                </c:pt>
                <c:pt idx="13">
                  <c:v>ND</c:v>
                </c:pt>
                <c:pt idx="14">
                  <c:v>RIR</c:v>
                </c:pt>
              </c:strCache>
            </c:strRef>
          </c:cat>
          <c:val>
            <c:numRef>
              <c:f>Alhadas!$H$11:$V$11</c:f>
              <c:numCache>
                <c:formatCode>General</c:formatCode>
                <c:ptCount val="15"/>
                <c:pt idx="0">
                  <c:v>3</c:v>
                </c:pt>
                <c:pt idx="1">
                  <c:v>72</c:v>
                </c:pt>
                <c:pt idx="2">
                  <c:v>688</c:v>
                </c:pt>
                <c:pt idx="3">
                  <c:v>32</c:v>
                </c:pt>
                <c:pt idx="4">
                  <c:v>582</c:v>
                </c:pt>
                <c:pt idx="5">
                  <c:v>5</c:v>
                </c:pt>
                <c:pt idx="6">
                  <c:v>5</c:v>
                </c:pt>
                <c:pt idx="7">
                  <c:v>40</c:v>
                </c:pt>
                <c:pt idx="8">
                  <c:v>565</c:v>
                </c:pt>
                <c:pt idx="9">
                  <c:v>1</c:v>
                </c:pt>
                <c:pt idx="10">
                  <c:v>82</c:v>
                </c:pt>
                <c:pt idx="11">
                  <c:v>53</c:v>
                </c:pt>
                <c:pt idx="12">
                  <c:v>53</c:v>
                </c:pt>
                <c:pt idx="13">
                  <c:v>4</c:v>
                </c:pt>
                <c:pt idx="1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94EB-485B-9916-FE65AA0E3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24420240"/>
        <c:axId val="324421072"/>
        <c:axId val="0"/>
      </c:bar3DChart>
      <c:catAx>
        <c:axId val="32442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24421072"/>
        <c:crosses val="autoZero"/>
        <c:auto val="1"/>
        <c:lblAlgn val="ctr"/>
        <c:lblOffset val="100"/>
        <c:noMultiLvlLbl val="0"/>
      </c:catAx>
      <c:valAx>
        <c:axId val="324421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24420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ALQUEIDÃO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4E13-43DA-8644-33F8FC45CAEA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4E13-43DA-8644-33F8FC45CAEA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4E13-43DA-8644-33F8FC45CAEA}"/>
              </c:ext>
            </c:extLst>
          </c:dPt>
          <c:dPt>
            <c:idx val="3"/>
            <c:invertIfNegative val="0"/>
            <c:bubble3D val="0"/>
            <c:spPr>
              <a:blipFill dpi="0" rotWithShape="1">
                <a:blip xmlns:r="http://schemas.openxmlformats.org/officeDocument/2006/relationships" r:embed="rId6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4E13-43DA-8644-33F8FC45CAEA}"/>
              </c:ext>
            </c:extLst>
          </c:dPt>
          <c:dPt>
            <c:idx val="4"/>
            <c:invertIfNegative val="0"/>
            <c:bubble3D val="0"/>
            <c:spPr>
              <a:blipFill dpi="0" rotWithShape="1">
                <a:blip xmlns:r="http://schemas.openxmlformats.org/officeDocument/2006/relationships" r:embed="rId7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4E13-43DA-8644-33F8FC45CAEA}"/>
              </c:ext>
            </c:extLst>
          </c:dPt>
          <c:dPt>
            <c:idx val="5"/>
            <c:invertIfNegative val="0"/>
            <c:bubble3D val="0"/>
            <c:spPr>
              <a:blipFill dpi="0" rotWithShape="1">
                <a:blip xmlns:r="http://schemas.openxmlformats.org/officeDocument/2006/relationships" r:embed="rId8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4E13-43DA-8644-33F8FC45CAEA}"/>
              </c:ext>
            </c:extLst>
          </c:dPt>
          <c:dPt>
            <c:idx val="6"/>
            <c:invertIfNegative val="0"/>
            <c:bubble3D val="0"/>
            <c:spPr>
              <a:blipFill dpi="0" rotWithShape="1">
                <a:blip xmlns:r="http://schemas.openxmlformats.org/officeDocument/2006/relationships" r:embed="rId9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4E13-43DA-8644-33F8FC45CAEA}"/>
              </c:ext>
            </c:extLst>
          </c:dPt>
          <c:dPt>
            <c:idx val="7"/>
            <c:invertIfNegative val="0"/>
            <c:bubble3D val="0"/>
            <c:spPr>
              <a:blipFill dpi="0" rotWithShape="1">
                <a:blip xmlns:r="http://schemas.openxmlformats.org/officeDocument/2006/relationships" r:embed="rId10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4E13-43DA-8644-33F8FC45CAEA}"/>
              </c:ext>
            </c:extLst>
          </c:dPt>
          <c:dPt>
            <c:idx val="8"/>
            <c:invertIfNegative val="0"/>
            <c:bubble3D val="0"/>
            <c:spPr>
              <a:blipFill dpi="0" rotWithShape="1">
                <a:blip xmlns:r="http://schemas.openxmlformats.org/officeDocument/2006/relationships" r:embed="rId1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4E13-43DA-8644-33F8FC45CAEA}"/>
              </c:ext>
            </c:extLst>
          </c:dPt>
          <c:dPt>
            <c:idx val="9"/>
            <c:invertIfNegative val="0"/>
            <c:bubble3D val="0"/>
            <c:spPr>
              <a:blipFill dpi="0" rotWithShape="1">
                <a:blip xmlns:r="http://schemas.openxmlformats.org/officeDocument/2006/relationships" r:embed="rId12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4E13-43DA-8644-33F8FC45CAEA}"/>
              </c:ext>
            </c:extLst>
          </c:dPt>
          <c:dPt>
            <c:idx val="10"/>
            <c:invertIfNegative val="0"/>
            <c:bubble3D val="0"/>
            <c:spPr>
              <a:blipFill dpi="0" rotWithShape="1">
                <a:blip xmlns:r="http://schemas.openxmlformats.org/officeDocument/2006/relationships" r:embed="rId1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4E13-43DA-8644-33F8FC45CAEA}"/>
              </c:ext>
            </c:extLst>
          </c:dPt>
          <c:dPt>
            <c:idx val="11"/>
            <c:invertIfNegative val="0"/>
            <c:bubble3D val="0"/>
            <c:spPr>
              <a:blipFill dpi="0" rotWithShape="1">
                <a:blip xmlns:r="http://schemas.openxmlformats.org/officeDocument/2006/relationships" r:embed="rId1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4E13-43DA-8644-33F8FC45CAEA}"/>
              </c:ext>
            </c:extLst>
          </c:dPt>
          <c:dPt>
            <c:idx val="12"/>
            <c:invertIfNegative val="0"/>
            <c:bubble3D val="0"/>
            <c:spPr>
              <a:blipFill dpi="0" rotWithShape="1">
                <a:blip xmlns:r="http://schemas.openxmlformats.org/officeDocument/2006/relationships" r:embed="rId1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9-4E13-43DA-8644-33F8FC45CAEA}"/>
              </c:ext>
            </c:extLst>
          </c:dPt>
          <c:dPt>
            <c:idx val="13"/>
            <c:invertIfNegative val="0"/>
            <c:bubble3D val="0"/>
            <c:spPr>
              <a:blipFill dpi="0" rotWithShape="1">
                <a:blip xmlns:r="http://schemas.openxmlformats.org/officeDocument/2006/relationships" r:embed="rId16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B-4E13-43DA-8644-33F8FC45CAEA}"/>
              </c:ext>
            </c:extLst>
          </c:dPt>
          <c:dPt>
            <c:idx val="14"/>
            <c:invertIfNegative val="0"/>
            <c:bubble3D val="0"/>
            <c:spPr>
              <a:blipFill dpi="0" rotWithShape="1">
                <a:blip xmlns:r="http://schemas.openxmlformats.org/officeDocument/2006/relationships" r:embed="rId17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D-4E13-43DA-8644-33F8FC45CAEA}"/>
              </c:ext>
            </c:extLst>
          </c:dPt>
          <c:cat>
            <c:strRef>
              <c:f>Alqueidão!$H$3:$V$3</c:f>
              <c:strCache>
                <c:ptCount val="15"/>
                <c:pt idx="0">
                  <c:v>PPM</c:v>
                </c:pt>
                <c:pt idx="1">
                  <c:v>Livre</c:v>
                </c:pt>
                <c:pt idx="2">
                  <c:v>PS</c:v>
                </c:pt>
                <c:pt idx="3">
                  <c:v>ADN</c:v>
                </c:pt>
                <c:pt idx="4">
                  <c:v>AD</c:v>
                </c:pt>
                <c:pt idx="5">
                  <c:v>Volt</c:v>
                </c:pt>
                <c:pt idx="6">
                  <c:v>JPP</c:v>
                </c:pt>
                <c:pt idx="7">
                  <c:v>PAN</c:v>
                </c:pt>
                <c:pt idx="8">
                  <c:v>CHEGA</c:v>
                </c:pt>
                <c:pt idx="9">
                  <c:v>ERGUE-TE</c:v>
                </c:pt>
                <c:pt idx="10">
                  <c:v>IL</c:v>
                </c:pt>
                <c:pt idx="11">
                  <c:v>CDU</c:v>
                </c:pt>
                <c:pt idx="12">
                  <c:v>BE</c:v>
                </c:pt>
                <c:pt idx="13">
                  <c:v>ND</c:v>
                </c:pt>
                <c:pt idx="14">
                  <c:v>RIR</c:v>
                </c:pt>
              </c:strCache>
            </c:strRef>
          </c:cat>
          <c:val>
            <c:numRef>
              <c:f>Alqueidão!$H$6:$V$6</c:f>
              <c:numCache>
                <c:formatCode>General</c:formatCode>
                <c:ptCount val="15"/>
                <c:pt idx="0">
                  <c:v>0</c:v>
                </c:pt>
                <c:pt idx="1">
                  <c:v>21</c:v>
                </c:pt>
                <c:pt idx="2">
                  <c:v>222</c:v>
                </c:pt>
                <c:pt idx="3">
                  <c:v>20</c:v>
                </c:pt>
                <c:pt idx="4">
                  <c:v>275</c:v>
                </c:pt>
                <c:pt idx="5">
                  <c:v>1</c:v>
                </c:pt>
                <c:pt idx="6">
                  <c:v>1</c:v>
                </c:pt>
                <c:pt idx="7">
                  <c:v>7</c:v>
                </c:pt>
                <c:pt idx="8">
                  <c:v>182</c:v>
                </c:pt>
                <c:pt idx="9">
                  <c:v>1</c:v>
                </c:pt>
                <c:pt idx="10">
                  <c:v>39</c:v>
                </c:pt>
                <c:pt idx="11">
                  <c:v>22</c:v>
                </c:pt>
                <c:pt idx="12">
                  <c:v>28</c:v>
                </c:pt>
                <c:pt idx="13">
                  <c:v>1</c:v>
                </c:pt>
                <c:pt idx="1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4E13-43DA-8644-33F8FC45C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05440672"/>
        <c:axId val="1705439840"/>
        <c:axId val="0"/>
      </c:bar3DChart>
      <c:catAx>
        <c:axId val="170544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705439840"/>
        <c:crosses val="autoZero"/>
        <c:auto val="1"/>
        <c:lblAlgn val="ctr"/>
        <c:lblOffset val="100"/>
        <c:noMultiLvlLbl val="0"/>
      </c:catAx>
      <c:valAx>
        <c:axId val="1705439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705440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BOM</a:t>
            </a:r>
            <a:r>
              <a:rPr lang="pt-PT" baseline="0"/>
              <a:t> SUCESSO</a:t>
            </a:r>
            <a:endParaRPr lang="pt-P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F1FB-4D46-A59B-7C48B71D989A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F1FB-4D46-A59B-7C48B71D989A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F1FB-4D46-A59B-7C48B71D989A}"/>
              </c:ext>
            </c:extLst>
          </c:dPt>
          <c:dPt>
            <c:idx val="3"/>
            <c:invertIfNegative val="0"/>
            <c:bubble3D val="0"/>
            <c:spPr>
              <a:blipFill dpi="0" rotWithShape="1">
                <a:blip xmlns:r="http://schemas.openxmlformats.org/officeDocument/2006/relationships" r:embed="rId6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F1FB-4D46-A59B-7C48B71D989A}"/>
              </c:ext>
            </c:extLst>
          </c:dPt>
          <c:dPt>
            <c:idx val="4"/>
            <c:invertIfNegative val="0"/>
            <c:bubble3D val="0"/>
            <c:spPr>
              <a:blipFill dpi="0" rotWithShape="1">
                <a:blip xmlns:r="http://schemas.openxmlformats.org/officeDocument/2006/relationships" r:embed="rId7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F1FB-4D46-A59B-7C48B71D989A}"/>
              </c:ext>
            </c:extLst>
          </c:dPt>
          <c:dPt>
            <c:idx val="5"/>
            <c:invertIfNegative val="0"/>
            <c:bubble3D val="0"/>
            <c:spPr>
              <a:blipFill dpi="0" rotWithShape="1">
                <a:blip xmlns:r="http://schemas.openxmlformats.org/officeDocument/2006/relationships" r:embed="rId8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F1FB-4D46-A59B-7C48B71D989A}"/>
              </c:ext>
            </c:extLst>
          </c:dPt>
          <c:dPt>
            <c:idx val="6"/>
            <c:invertIfNegative val="0"/>
            <c:bubble3D val="0"/>
            <c:spPr>
              <a:blipFill dpi="0" rotWithShape="1">
                <a:blip xmlns:r="http://schemas.openxmlformats.org/officeDocument/2006/relationships" r:embed="rId9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F1FB-4D46-A59B-7C48B71D989A}"/>
              </c:ext>
            </c:extLst>
          </c:dPt>
          <c:dPt>
            <c:idx val="7"/>
            <c:invertIfNegative val="0"/>
            <c:bubble3D val="0"/>
            <c:spPr>
              <a:blipFill dpi="0" rotWithShape="1">
                <a:blip xmlns:r="http://schemas.openxmlformats.org/officeDocument/2006/relationships" r:embed="rId10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F1FB-4D46-A59B-7C48B71D989A}"/>
              </c:ext>
            </c:extLst>
          </c:dPt>
          <c:dPt>
            <c:idx val="8"/>
            <c:invertIfNegative val="0"/>
            <c:bubble3D val="0"/>
            <c:spPr>
              <a:blipFill dpi="0" rotWithShape="1">
                <a:blip xmlns:r="http://schemas.openxmlformats.org/officeDocument/2006/relationships" r:embed="rId1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F1FB-4D46-A59B-7C48B71D989A}"/>
              </c:ext>
            </c:extLst>
          </c:dPt>
          <c:dPt>
            <c:idx val="9"/>
            <c:invertIfNegative val="0"/>
            <c:bubble3D val="0"/>
            <c:spPr>
              <a:blipFill dpi="0" rotWithShape="1">
                <a:blip xmlns:r="http://schemas.openxmlformats.org/officeDocument/2006/relationships" r:embed="rId12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F1FB-4D46-A59B-7C48B71D989A}"/>
              </c:ext>
            </c:extLst>
          </c:dPt>
          <c:dPt>
            <c:idx val="10"/>
            <c:invertIfNegative val="0"/>
            <c:bubble3D val="0"/>
            <c:spPr>
              <a:blipFill dpi="0" rotWithShape="1">
                <a:blip xmlns:r="http://schemas.openxmlformats.org/officeDocument/2006/relationships" r:embed="rId1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F1FB-4D46-A59B-7C48B71D989A}"/>
              </c:ext>
            </c:extLst>
          </c:dPt>
          <c:dPt>
            <c:idx val="11"/>
            <c:invertIfNegative val="0"/>
            <c:bubble3D val="0"/>
            <c:spPr>
              <a:blipFill dpi="0" rotWithShape="1">
                <a:blip xmlns:r="http://schemas.openxmlformats.org/officeDocument/2006/relationships" r:embed="rId1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F1FB-4D46-A59B-7C48B71D989A}"/>
              </c:ext>
            </c:extLst>
          </c:dPt>
          <c:dPt>
            <c:idx val="12"/>
            <c:invertIfNegative val="0"/>
            <c:bubble3D val="0"/>
            <c:spPr>
              <a:blipFill dpi="0" rotWithShape="1">
                <a:blip xmlns:r="http://schemas.openxmlformats.org/officeDocument/2006/relationships" r:embed="rId1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9-F1FB-4D46-A59B-7C48B71D989A}"/>
              </c:ext>
            </c:extLst>
          </c:dPt>
          <c:dPt>
            <c:idx val="13"/>
            <c:invertIfNegative val="0"/>
            <c:bubble3D val="0"/>
            <c:spPr>
              <a:blipFill dpi="0" rotWithShape="1">
                <a:blip xmlns:r="http://schemas.openxmlformats.org/officeDocument/2006/relationships" r:embed="rId16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B-F1FB-4D46-A59B-7C48B71D989A}"/>
              </c:ext>
            </c:extLst>
          </c:dPt>
          <c:dPt>
            <c:idx val="14"/>
            <c:invertIfNegative val="0"/>
            <c:bubble3D val="0"/>
            <c:spPr>
              <a:blipFill dpi="0" rotWithShape="1">
                <a:blip xmlns:r="http://schemas.openxmlformats.org/officeDocument/2006/relationships" r:embed="rId17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D-F1FB-4D46-A59B-7C48B71D989A}"/>
              </c:ext>
            </c:extLst>
          </c:dPt>
          <c:cat>
            <c:strRef>
              <c:f>'Bom Sucesso'!$H$3:$V$3</c:f>
              <c:strCache>
                <c:ptCount val="15"/>
                <c:pt idx="0">
                  <c:v>PPM</c:v>
                </c:pt>
                <c:pt idx="1">
                  <c:v>Livre</c:v>
                </c:pt>
                <c:pt idx="2">
                  <c:v>PS</c:v>
                </c:pt>
                <c:pt idx="3">
                  <c:v>ADN</c:v>
                </c:pt>
                <c:pt idx="4">
                  <c:v>AD</c:v>
                </c:pt>
                <c:pt idx="5">
                  <c:v>Volt</c:v>
                </c:pt>
                <c:pt idx="6">
                  <c:v>JPP</c:v>
                </c:pt>
                <c:pt idx="7">
                  <c:v>PAN</c:v>
                </c:pt>
                <c:pt idx="8">
                  <c:v>CHEGA</c:v>
                </c:pt>
                <c:pt idx="9">
                  <c:v>ERGUE-TE</c:v>
                </c:pt>
                <c:pt idx="10">
                  <c:v>IL</c:v>
                </c:pt>
                <c:pt idx="11">
                  <c:v>CDU</c:v>
                </c:pt>
                <c:pt idx="12">
                  <c:v>BE</c:v>
                </c:pt>
                <c:pt idx="13">
                  <c:v>ND</c:v>
                </c:pt>
                <c:pt idx="14">
                  <c:v>RIR</c:v>
                </c:pt>
              </c:strCache>
            </c:strRef>
          </c:cat>
          <c:val>
            <c:numRef>
              <c:f>'Bom Sucesso'!$H$7:$V$7</c:f>
              <c:numCache>
                <c:formatCode>General</c:formatCode>
                <c:ptCount val="15"/>
                <c:pt idx="0">
                  <c:v>0</c:v>
                </c:pt>
                <c:pt idx="1">
                  <c:v>19</c:v>
                </c:pt>
                <c:pt idx="2">
                  <c:v>199</c:v>
                </c:pt>
                <c:pt idx="3">
                  <c:v>24</c:v>
                </c:pt>
                <c:pt idx="4">
                  <c:v>297</c:v>
                </c:pt>
                <c:pt idx="5">
                  <c:v>3</c:v>
                </c:pt>
                <c:pt idx="6">
                  <c:v>2</c:v>
                </c:pt>
                <c:pt idx="7">
                  <c:v>10</c:v>
                </c:pt>
                <c:pt idx="8">
                  <c:v>304</c:v>
                </c:pt>
                <c:pt idx="9">
                  <c:v>1</c:v>
                </c:pt>
                <c:pt idx="10">
                  <c:v>25</c:v>
                </c:pt>
                <c:pt idx="11">
                  <c:v>12</c:v>
                </c:pt>
                <c:pt idx="12">
                  <c:v>14</c:v>
                </c:pt>
                <c:pt idx="13">
                  <c:v>0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F1FB-4D46-A59B-7C48B71D9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82511120"/>
        <c:axId val="282510288"/>
        <c:axId val="0"/>
      </c:bar3DChart>
      <c:catAx>
        <c:axId val="28251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82510288"/>
        <c:crosses val="autoZero"/>
        <c:auto val="1"/>
        <c:lblAlgn val="ctr"/>
        <c:lblOffset val="100"/>
        <c:noMultiLvlLbl val="0"/>
      </c:catAx>
      <c:valAx>
        <c:axId val="28251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8251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FERREIRA-A-NOVA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F177-4BC6-A063-D93C174FDB0C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F177-4BC6-A063-D93C174FDB0C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F177-4BC6-A063-D93C174FDB0C}"/>
              </c:ext>
            </c:extLst>
          </c:dPt>
          <c:dPt>
            <c:idx val="3"/>
            <c:invertIfNegative val="0"/>
            <c:bubble3D val="0"/>
            <c:spPr>
              <a:blipFill dpi="0" rotWithShape="1">
                <a:blip xmlns:r="http://schemas.openxmlformats.org/officeDocument/2006/relationships" r:embed="rId6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F177-4BC6-A063-D93C174FDB0C}"/>
              </c:ext>
            </c:extLst>
          </c:dPt>
          <c:dPt>
            <c:idx val="4"/>
            <c:invertIfNegative val="0"/>
            <c:bubble3D val="0"/>
            <c:spPr>
              <a:blipFill dpi="0" rotWithShape="1">
                <a:blip xmlns:r="http://schemas.openxmlformats.org/officeDocument/2006/relationships" r:embed="rId7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F177-4BC6-A063-D93C174FDB0C}"/>
              </c:ext>
            </c:extLst>
          </c:dPt>
          <c:dPt>
            <c:idx val="5"/>
            <c:invertIfNegative val="0"/>
            <c:bubble3D val="0"/>
            <c:spPr>
              <a:blipFill dpi="0" rotWithShape="1">
                <a:blip xmlns:r="http://schemas.openxmlformats.org/officeDocument/2006/relationships" r:embed="rId8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F177-4BC6-A063-D93C174FDB0C}"/>
              </c:ext>
            </c:extLst>
          </c:dPt>
          <c:dPt>
            <c:idx val="6"/>
            <c:invertIfNegative val="0"/>
            <c:bubble3D val="0"/>
            <c:spPr>
              <a:blipFill dpi="0" rotWithShape="1">
                <a:blip xmlns:r="http://schemas.openxmlformats.org/officeDocument/2006/relationships" r:embed="rId9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F177-4BC6-A063-D93C174FDB0C}"/>
              </c:ext>
            </c:extLst>
          </c:dPt>
          <c:dPt>
            <c:idx val="7"/>
            <c:invertIfNegative val="0"/>
            <c:bubble3D val="0"/>
            <c:spPr>
              <a:blipFill dpi="0" rotWithShape="1">
                <a:blip xmlns:r="http://schemas.openxmlformats.org/officeDocument/2006/relationships" r:embed="rId10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F177-4BC6-A063-D93C174FDB0C}"/>
              </c:ext>
            </c:extLst>
          </c:dPt>
          <c:dPt>
            <c:idx val="8"/>
            <c:invertIfNegative val="0"/>
            <c:bubble3D val="0"/>
            <c:spPr>
              <a:blipFill dpi="0" rotWithShape="1">
                <a:blip xmlns:r="http://schemas.openxmlformats.org/officeDocument/2006/relationships" r:embed="rId1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F177-4BC6-A063-D93C174FDB0C}"/>
              </c:ext>
            </c:extLst>
          </c:dPt>
          <c:dPt>
            <c:idx val="9"/>
            <c:invertIfNegative val="0"/>
            <c:bubble3D val="0"/>
            <c:spPr>
              <a:blipFill dpi="0" rotWithShape="1">
                <a:blip xmlns:r="http://schemas.openxmlformats.org/officeDocument/2006/relationships" r:embed="rId12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F177-4BC6-A063-D93C174FDB0C}"/>
              </c:ext>
            </c:extLst>
          </c:dPt>
          <c:dPt>
            <c:idx val="10"/>
            <c:invertIfNegative val="0"/>
            <c:bubble3D val="0"/>
            <c:spPr>
              <a:blipFill dpi="0" rotWithShape="1">
                <a:blip xmlns:r="http://schemas.openxmlformats.org/officeDocument/2006/relationships" r:embed="rId1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F177-4BC6-A063-D93C174FDB0C}"/>
              </c:ext>
            </c:extLst>
          </c:dPt>
          <c:dPt>
            <c:idx val="11"/>
            <c:invertIfNegative val="0"/>
            <c:bubble3D val="0"/>
            <c:spPr>
              <a:blipFill dpi="0" rotWithShape="1">
                <a:blip xmlns:r="http://schemas.openxmlformats.org/officeDocument/2006/relationships" r:embed="rId1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F177-4BC6-A063-D93C174FDB0C}"/>
              </c:ext>
            </c:extLst>
          </c:dPt>
          <c:dPt>
            <c:idx val="12"/>
            <c:invertIfNegative val="0"/>
            <c:bubble3D val="0"/>
            <c:spPr>
              <a:blipFill dpi="0" rotWithShape="1">
                <a:blip xmlns:r="http://schemas.openxmlformats.org/officeDocument/2006/relationships" r:embed="rId1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9-F177-4BC6-A063-D93C174FDB0C}"/>
              </c:ext>
            </c:extLst>
          </c:dPt>
          <c:dPt>
            <c:idx val="13"/>
            <c:invertIfNegative val="0"/>
            <c:bubble3D val="0"/>
            <c:spPr>
              <a:blipFill dpi="0" rotWithShape="1">
                <a:blip xmlns:r="http://schemas.openxmlformats.org/officeDocument/2006/relationships" r:embed="rId16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B-F177-4BC6-A063-D93C174FDB0C}"/>
              </c:ext>
            </c:extLst>
          </c:dPt>
          <c:dPt>
            <c:idx val="14"/>
            <c:invertIfNegative val="0"/>
            <c:bubble3D val="0"/>
            <c:spPr>
              <a:blipFill dpi="0" rotWithShape="1">
                <a:blip xmlns:r="http://schemas.openxmlformats.org/officeDocument/2006/relationships" r:embed="rId17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D-F177-4BC6-A063-D93C174FDB0C}"/>
              </c:ext>
            </c:extLst>
          </c:dPt>
          <c:cat>
            <c:strRef>
              <c:f>'Ferreira-a-Nova'!$H$3:$V$3</c:f>
              <c:strCache>
                <c:ptCount val="15"/>
                <c:pt idx="0">
                  <c:v>PPM</c:v>
                </c:pt>
                <c:pt idx="1">
                  <c:v>Livre</c:v>
                </c:pt>
                <c:pt idx="2">
                  <c:v>PS</c:v>
                </c:pt>
                <c:pt idx="3">
                  <c:v>ADN</c:v>
                </c:pt>
                <c:pt idx="4">
                  <c:v>AD</c:v>
                </c:pt>
                <c:pt idx="5">
                  <c:v>Volt</c:v>
                </c:pt>
                <c:pt idx="6">
                  <c:v>JPP</c:v>
                </c:pt>
                <c:pt idx="7">
                  <c:v>PAN</c:v>
                </c:pt>
                <c:pt idx="8">
                  <c:v>CHEGA</c:v>
                </c:pt>
                <c:pt idx="9">
                  <c:v>ERGUE-TE</c:v>
                </c:pt>
                <c:pt idx="10">
                  <c:v>IL</c:v>
                </c:pt>
                <c:pt idx="11">
                  <c:v>CDU</c:v>
                </c:pt>
                <c:pt idx="12">
                  <c:v>BE</c:v>
                </c:pt>
                <c:pt idx="13">
                  <c:v>ND</c:v>
                </c:pt>
                <c:pt idx="14">
                  <c:v>RIR</c:v>
                </c:pt>
              </c:strCache>
            </c:strRef>
          </c:cat>
          <c:val>
            <c:numRef>
              <c:f>'Ferreira-a-Nova'!$H$9:$V$9</c:f>
              <c:numCache>
                <c:formatCode>General</c:formatCode>
                <c:ptCount val="15"/>
                <c:pt idx="0">
                  <c:v>1</c:v>
                </c:pt>
                <c:pt idx="1">
                  <c:v>34</c:v>
                </c:pt>
                <c:pt idx="2">
                  <c:v>310</c:v>
                </c:pt>
                <c:pt idx="3">
                  <c:v>31</c:v>
                </c:pt>
                <c:pt idx="4">
                  <c:v>403</c:v>
                </c:pt>
                <c:pt idx="5">
                  <c:v>1</c:v>
                </c:pt>
                <c:pt idx="6">
                  <c:v>0</c:v>
                </c:pt>
                <c:pt idx="7">
                  <c:v>18</c:v>
                </c:pt>
                <c:pt idx="8">
                  <c:v>311</c:v>
                </c:pt>
                <c:pt idx="9">
                  <c:v>0</c:v>
                </c:pt>
                <c:pt idx="10">
                  <c:v>26</c:v>
                </c:pt>
                <c:pt idx="11">
                  <c:v>9</c:v>
                </c:pt>
                <c:pt idx="12">
                  <c:v>10</c:v>
                </c:pt>
                <c:pt idx="13">
                  <c:v>0</c:v>
                </c:pt>
                <c:pt idx="1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F177-4BC6-A063-D93C174FD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6528128"/>
        <c:axId val="296528544"/>
        <c:axId val="0"/>
      </c:bar3DChart>
      <c:catAx>
        <c:axId val="29652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96528544"/>
        <c:crosses val="autoZero"/>
        <c:auto val="1"/>
        <c:lblAlgn val="ctr"/>
        <c:lblOffset val="100"/>
        <c:noMultiLvlLbl val="0"/>
      </c:catAx>
      <c:valAx>
        <c:axId val="29652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9652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LAVOS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B2D1-48DB-A45A-937D2A0ED716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B2D1-48DB-A45A-937D2A0ED716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B2D1-48DB-A45A-937D2A0ED716}"/>
              </c:ext>
            </c:extLst>
          </c:dPt>
          <c:dPt>
            <c:idx val="3"/>
            <c:invertIfNegative val="0"/>
            <c:bubble3D val="0"/>
            <c:spPr>
              <a:blipFill dpi="0" rotWithShape="1">
                <a:blip xmlns:r="http://schemas.openxmlformats.org/officeDocument/2006/relationships" r:embed="rId6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B2D1-48DB-A45A-937D2A0ED716}"/>
              </c:ext>
            </c:extLst>
          </c:dPt>
          <c:dPt>
            <c:idx val="4"/>
            <c:invertIfNegative val="0"/>
            <c:bubble3D val="0"/>
            <c:spPr>
              <a:blipFill dpi="0" rotWithShape="1">
                <a:blip xmlns:r="http://schemas.openxmlformats.org/officeDocument/2006/relationships" r:embed="rId7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B2D1-48DB-A45A-937D2A0ED716}"/>
              </c:ext>
            </c:extLst>
          </c:dPt>
          <c:dPt>
            <c:idx val="5"/>
            <c:invertIfNegative val="0"/>
            <c:bubble3D val="0"/>
            <c:spPr>
              <a:blipFill dpi="0" rotWithShape="1">
                <a:blip xmlns:r="http://schemas.openxmlformats.org/officeDocument/2006/relationships" r:embed="rId8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B2D1-48DB-A45A-937D2A0ED716}"/>
              </c:ext>
            </c:extLst>
          </c:dPt>
          <c:dPt>
            <c:idx val="6"/>
            <c:invertIfNegative val="0"/>
            <c:bubble3D val="0"/>
            <c:spPr>
              <a:blipFill dpi="0" rotWithShape="1">
                <a:blip xmlns:r="http://schemas.openxmlformats.org/officeDocument/2006/relationships" r:embed="rId9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B2D1-48DB-A45A-937D2A0ED716}"/>
              </c:ext>
            </c:extLst>
          </c:dPt>
          <c:dPt>
            <c:idx val="7"/>
            <c:invertIfNegative val="0"/>
            <c:bubble3D val="0"/>
            <c:spPr>
              <a:blipFill dpi="0" rotWithShape="1">
                <a:blip xmlns:r="http://schemas.openxmlformats.org/officeDocument/2006/relationships" r:embed="rId10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B2D1-48DB-A45A-937D2A0ED716}"/>
              </c:ext>
            </c:extLst>
          </c:dPt>
          <c:dPt>
            <c:idx val="8"/>
            <c:invertIfNegative val="0"/>
            <c:bubble3D val="0"/>
            <c:spPr>
              <a:blipFill dpi="0" rotWithShape="1">
                <a:blip xmlns:r="http://schemas.openxmlformats.org/officeDocument/2006/relationships" r:embed="rId1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B2D1-48DB-A45A-937D2A0ED716}"/>
              </c:ext>
            </c:extLst>
          </c:dPt>
          <c:dPt>
            <c:idx val="9"/>
            <c:invertIfNegative val="0"/>
            <c:bubble3D val="0"/>
            <c:spPr>
              <a:blipFill dpi="0" rotWithShape="1">
                <a:blip xmlns:r="http://schemas.openxmlformats.org/officeDocument/2006/relationships" r:embed="rId12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B2D1-48DB-A45A-937D2A0ED716}"/>
              </c:ext>
            </c:extLst>
          </c:dPt>
          <c:dPt>
            <c:idx val="10"/>
            <c:invertIfNegative val="0"/>
            <c:bubble3D val="0"/>
            <c:spPr>
              <a:blipFill dpi="0" rotWithShape="1">
                <a:blip xmlns:r="http://schemas.openxmlformats.org/officeDocument/2006/relationships" r:embed="rId1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B2D1-48DB-A45A-937D2A0ED716}"/>
              </c:ext>
            </c:extLst>
          </c:dPt>
          <c:dPt>
            <c:idx val="11"/>
            <c:invertIfNegative val="0"/>
            <c:bubble3D val="0"/>
            <c:spPr>
              <a:blipFill dpi="0" rotWithShape="1">
                <a:blip xmlns:r="http://schemas.openxmlformats.org/officeDocument/2006/relationships" r:embed="rId1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B2D1-48DB-A45A-937D2A0ED716}"/>
              </c:ext>
            </c:extLst>
          </c:dPt>
          <c:dPt>
            <c:idx val="12"/>
            <c:invertIfNegative val="0"/>
            <c:bubble3D val="0"/>
            <c:spPr>
              <a:blipFill dpi="0" rotWithShape="1">
                <a:blip xmlns:r="http://schemas.openxmlformats.org/officeDocument/2006/relationships" r:embed="rId1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9-B2D1-48DB-A45A-937D2A0ED716}"/>
              </c:ext>
            </c:extLst>
          </c:dPt>
          <c:dPt>
            <c:idx val="13"/>
            <c:invertIfNegative val="0"/>
            <c:bubble3D val="0"/>
            <c:spPr>
              <a:blipFill dpi="0" rotWithShape="1">
                <a:blip xmlns:r="http://schemas.openxmlformats.org/officeDocument/2006/relationships" r:embed="rId16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B-B2D1-48DB-A45A-937D2A0ED716}"/>
              </c:ext>
            </c:extLst>
          </c:dPt>
          <c:dPt>
            <c:idx val="14"/>
            <c:invertIfNegative val="0"/>
            <c:bubble3D val="0"/>
            <c:spPr>
              <a:blipFill dpi="0" rotWithShape="1">
                <a:blip xmlns:r="http://schemas.openxmlformats.org/officeDocument/2006/relationships" r:embed="rId17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D-B2D1-48DB-A45A-937D2A0ED716}"/>
              </c:ext>
            </c:extLst>
          </c:dPt>
          <c:cat>
            <c:strRef>
              <c:f>Lavos!$H$3:$V$3</c:f>
              <c:strCache>
                <c:ptCount val="15"/>
                <c:pt idx="0">
                  <c:v>PPM</c:v>
                </c:pt>
                <c:pt idx="1">
                  <c:v>Livre</c:v>
                </c:pt>
                <c:pt idx="2">
                  <c:v>PS</c:v>
                </c:pt>
                <c:pt idx="3">
                  <c:v>ADN</c:v>
                </c:pt>
                <c:pt idx="4">
                  <c:v>AD</c:v>
                </c:pt>
                <c:pt idx="5">
                  <c:v>Volt</c:v>
                </c:pt>
                <c:pt idx="6">
                  <c:v>JPP</c:v>
                </c:pt>
                <c:pt idx="7">
                  <c:v>PAN</c:v>
                </c:pt>
                <c:pt idx="8">
                  <c:v>CHEGA</c:v>
                </c:pt>
                <c:pt idx="9">
                  <c:v>ERGUE-TE</c:v>
                </c:pt>
                <c:pt idx="10">
                  <c:v>IL</c:v>
                </c:pt>
                <c:pt idx="11">
                  <c:v>CDU</c:v>
                </c:pt>
                <c:pt idx="12">
                  <c:v>BE</c:v>
                </c:pt>
                <c:pt idx="13">
                  <c:v>ND</c:v>
                </c:pt>
                <c:pt idx="14">
                  <c:v>RIR</c:v>
                </c:pt>
              </c:strCache>
            </c:strRef>
          </c:cat>
          <c:val>
            <c:numRef>
              <c:f>Lavos!$H$9:$V$9</c:f>
              <c:numCache>
                <c:formatCode>General</c:formatCode>
                <c:ptCount val="15"/>
                <c:pt idx="0">
                  <c:v>2</c:v>
                </c:pt>
                <c:pt idx="1">
                  <c:v>74</c:v>
                </c:pt>
                <c:pt idx="2">
                  <c:v>458</c:v>
                </c:pt>
                <c:pt idx="3">
                  <c:v>36</c:v>
                </c:pt>
                <c:pt idx="4">
                  <c:v>655</c:v>
                </c:pt>
                <c:pt idx="5">
                  <c:v>6</c:v>
                </c:pt>
                <c:pt idx="6">
                  <c:v>1</c:v>
                </c:pt>
                <c:pt idx="7">
                  <c:v>30</c:v>
                </c:pt>
                <c:pt idx="8">
                  <c:v>454</c:v>
                </c:pt>
                <c:pt idx="9">
                  <c:v>2</c:v>
                </c:pt>
                <c:pt idx="10">
                  <c:v>78</c:v>
                </c:pt>
                <c:pt idx="11">
                  <c:v>43</c:v>
                </c:pt>
                <c:pt idx="12">
                  <c:v>39</c:v>
                </c:pt>
                <c:pt idx="13">
                  <c:v>2</c:v>
                </c:pt>
                <c:pt idx="1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B2D1-48DB-A45A-937D2A0ED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1927008"/>
        <c:axId val="361928256"/>
        <c:axId val="0"/>
      </c:bar3DChart>
      <c:catAx>
        <c:axId val="36192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61928256"/>
        <c:crosses val="autoZero"/>
        <c:auto val="1"/>
        <c:lblAlgn val="ctr"/>
        <c:lblOffset val="100"/>
        <c:noMultiLvlLbl val="0"/>
      </c:catAx>
      <c:valAx>
        <c:axId val="36192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6192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MAIORCA</a:t>
            </a:r>
          </a:p>
        </c:rich>
      </c:tx>
      <c:layout>
        <c:manualLayout>
          <c:xMode val="edge"/>
          <c:yMode val="edge"/>
          <c:x val="0.35489566929133859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610C-430F-AF70-CD35C7BB971A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610C-430F-AF70-CD35C7BB971A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610C-430F-AF70-CD35C7BB971A}"/>
              </c:ext>
            </c:extLst>
          </c:dPt>
          <c:dPt>
            <c:idx val="3"/>
            <c:invertIfNegative val="0"/>
            <c:bubble3D val="0"/>
            <c:spPr>
              <a:blipFill dpi="0" rotWithShape="1">
                <a:blip xmlns:r="http://schemas.openxmlformats.org/officeDocument/2006/relationships" r:embed="rId6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610C-430F-AF70-CD35C7BB971A}"/>
              </c:ext>
            </c:extLst>
          </c:dPt>
          <c:dPt>
            <c:idx val="4"/>
            <c:invertIfNegative val="0"/>
            <c:bubble3D val="0"/>
            <c:spPr>
              <a:blipFill dpi="0" rotWithShape="1">
                <a:blip xmlns:r="http://schemas.openxmlformats.org/officeDocument/2006/relationships" r:embed="rId7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610C-430F-AF70-CD35C7BB971A}"/>
              </c:ext>
            </c:extLst>
          </c:dPt>
          <c:dPt>
            <c:idx val="5"/>
            <c:invertIfNegative val="0"/>
            <c:bubble3D val="0"/>
            <c:spPr>
              <a:blipFill dpi="0" rotWithShape="1">
                <a:blip xmlns:r="http://schemas.openxmlformats.org/officeDocument/2006/relationships" r:embed="rId8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610C-430F-AF70-CD35C7BB971A}"/>
              </c:ext>
            </c:extLst>
          </c:dPt>
          <c:dPt>
            <c:idx val="6"/>
            <c:invertIfNegative val="0"/>
            <c:bubble3D val="0"/>
            <c:spPr>
              <a:blipFill dpi="0" rotWithShape="1">
                <a:blip xmlns:r="http://schemas.openxmlformats.org/officeDocument/2006/relationships" r:embed="rId9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610C-430F-AF70-CD35C7BB971A}"/>
              </c:ext>
            </c:extLst>
          </c:dPt>
          <c:dPt>
            <c:idx val="7"/>
            <c:invertIfNegative val="0"/>
            <c:bubble3D val="0"/>
            <c:spPr>
              <a:blipFill dpi="0" rotWithShape="1">
                <a:blip xmlns:r="http://schemas.openxmlformats.org/officeDocument/2006/relationships" r:embed="rId10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610C-430F-AF70-CD35C7BB971A}"/>
              </c:ext>
            </c:extLst>
          </c:dPt>
          <c:dPt>
            <c:idx val="8"/>
            <c:invertIfNegative val="0"/>
            <c:bubble3D val="0"/>
            <c:spPr>
              <a:blipFill dpi="0" rotWithShape="1">
                <a:blip xmlns:r="http://schemas.openxmlformats.org/officeDocument/2006/relationships" r:embed="rId9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610C-430F-AF70-CD35C7BB971A}"/>
              </c:ext>
            </c:extLst>
          </c:dPt>
          <c:dPt>
            <c:idx val="9"/>
            <c:invertIfNegative val="0"/>
            <c:bubble3D val="0"/>
            <c:spPr>
              <a:blipFill dpi="0" rotWithShape="1">
                <a:blip xmlns:r="http://schemas.openxmlformats.org/officeDocument/2006/relationships" r:embed="rId1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610C-430F-AF70-CD35C7BB971A}"/>
              </c:ext>
            </c:extLst>
          </c:dPt>
          <c:dPt>
            <c:idx val="10"/>
            <c:invertIfNegative val="0"/>
            <c:bubble3D val="0"/>
            <c:spPr>
              <a:blipFill dpi="0" rotWithShape="1">
                <a:blip xmlns:r="http://schemas.openxmlformats.org/officeDocument/2006/relationships" r:embed="rId12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610C-430F-AF70-CD35C7BB971A}"/>
              </c:ext>
            </c:extLst>
          </c:dPt>
          <c:dPt>
            <c:idx val="11"/>
            <c:invertIfNegative val="0"/>
            <c:bubble3D val="0"/>
            <c:spPr>
              <a:blipFill dpi="0" rotWithShape="1">
                <a:blip xmlns:r="http://schemas.openxmlformats.org/officeDocument/2006/relationships" r:embed="rId1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610C-430F-AF70-CD35C7BB971A}"/>
              </c:ext>
            </c:extLst>
          </c:dPt>
          <c:dPt>
            <c:idx val="12"/>
            <c:invertIfNegative val="0"/>
            <c:bubble3D val="0"/>
            <c:spPr>
              <a:blipFill dpi="0" rotWithShape="1">
                <a:blip xmlns:r="http://schemas.openxmlformats.org/officeDocument/2006/relationships" r:embed="rId1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9-610C-430F-AF70-CD35C7BB971A}"/>
              </c:ext>
            </c:extLst>
          </c:dPt>
          <c:dPt>
            <c:idx val="13"/>
            <c:invertIfNegative val="0"/>
            <c:bubble3D val="0"/>
            <c:spPr>
              <a:blipFill dpi="0" rotWithShape="1">
                <a:blip xmlns:r="http://schemas.openxmlformats.org/officeDocument/2006/relationships" r:embed="rId1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B-610C-430F-AF70-CD35C7BB971A}"/>
              </c:ext>
            </c:extLst>
          </c:dPt>
          <c:dPt>
            <c:idx val="14"/>
            <c:invertIfNegative val="0"/>
            <c:bubble3D val="0"/>
            <c:spPr>
              <a:blipFill dpi="0" rotWithShape="1">
                <a:blip xmlns:r="http://schemas.openxmlformats.org/officeDocument/2006/relationships" r:embed="rId16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D-610C-430F-AF70-CD35C7BB971A}"/>
              </c:ext>
            </c:extLst>
          </c:dPt>
          <c:cat>
            <c:strRef>
              <c:f>Maiorca!$H$3:$V$3</c:f>
              <c:strCache>
                <c:ptCount val="15"/>
                <c:pt idx="0">
                  <c:v>PPM</c:v>
                </c:pt>
                <c:pt idx="1">
                  <c:v>Livre</c:v>
                </c:pt>
                <c:pt idx="2">
                  <c:v>PS</c:v>
                </c:pt>
                <c:pt idx="3">
                  <c:v>ADN</c:v>
                </c:pt>
                <c:pt idx="4">
                  <c:v>AD</c:v>
                </c:pt>
                <c:pt idx="5">
                  <c:v>Volt</c:v>
                </c:pt>
                <c:pt idx="6">
                  <c:v>JPP</c:v>
                </c:pt>
                <c:pt idx="7">
                  <c:v>PAN</c:v>
                </c:pt>
                <c:pt idx="8">
                  <c:v>CHEGA</c:v>
                </c:pt>
                <c:pt idx="9">
                  <c:v>ERGUE-TE</c:v>
                </c:pt>
                <c:pt idx="10">
                  <c:v>IL</c:v>
                </c:pt>
                <c:pt idx="11">
                  <c:v>CDU</c:v>
                </c:pt>
                <c:pt idx="12">
                  <c:v>BE</c:v>
                </c:pt>
                <c:pt idx="13">
                  <c:v>ND</c:v>
                </c:pt>
                <c:pt idx="14">
                  <c:v>RIR</c:v>
                </c:pt>
              </c:strCache>
            </c:strRef>
          </c:cat>
          <c:val>
            <c:numRef>
              <c:f>Maiorca!$H$8:$V$8</c:f>
              <c:numCache>
                <c:formatCode>General</c:formatCode>
                <c:ptCount val="15"/>
                <c:pt idx="0">
                  <c:v>3</c:v>
                </c:pt>
                <c:pt idx="1">
                  <c:v>36</c:v>
                </c:pt>
                <c:pt idx="2">
                  <c:v>407</c:v>
                </c:pt>
                <c:pt idx="3">
                  <c:v>25</c:v>
                </c:pt>
                <c:pt idx="4">
                  <c:v>312</c:v>
                </c:pt>
                <c:pt idx="5">
                  <c:v>4</c:v>
                </c:pt>
                <c:pt idx="6">
                  <c:v>2</c:v>
                </c:pt>
                <c:pt idx="7">
                  <c:v>13</c:v>
                </c:pt>
                <c:pt idx="8">
                  <c:v>373</c:v>
                </c:pt>
                <c:pt idx="9">
                  <c:v>0</c:v>
                </c:pt>
                <c:pt idx="10">
                  <c:v>35</c:v>
                </c:pt>
                <c:pt idx="11">
                  <c:v>49</c:v>
                </c:pt>
                <c:pt idx="12">
                  <c:v>26</c:v>
                </c:pt>
                <c:pt idx="13">
                  <c:v>1</c:v>
                </c:pt>
                <c:pt idx="1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610C-430F-AF70-CD35C7BB9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0779840"/>
        <c:axId val="760774016"/>
        <c:axId val="0"/>
      </c:bar3DChart>
      <c:catAx>
        <c:axId val="76077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760774016"/>
        <c:crosses val="autoZero"/>
        <c:auto val="1"/>
        <c:lblAlgn val="ctr"/>
        <c:lblOffset val="100"/>
        <c:noMultiLvlLbl val="0"/>
      </c:catAx>
      <c:valAx>
        <c:axId val="76077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760779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MOINHOS DA GÂNDARA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BEB-4683-984A-C288E6221437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BEB-4683-984A-C288E6221437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CBEB-4683-984A-C288E6221437}"/>
              </c:ext>
            </c:extLst>
          </c:dPt>
          <c:dPt>
            <c:idx val="3"/>
            <c:invertIfNegative val="0"/>
            <c:bubble3D val="0"/>
            <c:spPr>
              <a:blipFill dpi="0" rotWithShape="1">
                <a:blip xmlns:r="http://schemas.openxmlformats.org/officeDocument/2006/relationships" r:embed="rId6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CBEB-4683-984A-C288E6221437}"/>
              </c:ext>
            </c:extLst>
          </c:dPt>
          <c:dPt>
            <c:idx val="4"/>
            <c:invertIfNegative val="0"/>
            <c:bubble3D val="0"/>
            <c:spPr>
              <a:blipFill dpi="0" rotWithShape="1">
                <a:blip xmlns:r="http://schemas.openxmlformats.org/officeDocument/2006/relationships" r:embed="rId7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CBEB-4683-984A-C288E6221437}"/>
              </c:ext>
            </c:extLst>
          </c:dPt>
          <c:dPt>
            <c:idx val="5"/>
            <c:invertIfNegative val="0"/>
            <c:bubble3D val="0"/>
            <c:spPr>
              <a:blipFill dpi="0" rotWithShape="1">
                <a:blip xmlns:r="http://schemas.openxmlformats.org/officeDocument/2006/relationships" r:embed="rId8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CBEB-4683-984A-C288E6221437}"/>
              </c:ext>
            </c:extLst>
          </c:dPt>
          <c:dPt>
            <c:idx val="6"/>
            <c:invertIfNegative val="0"/>
            <c:bubble3D val="0"/>
            <c:spPr>
              <a:blipFill dpi="0" rotWithShape="1">
                <a:blip xmlns:r="http://schemas.openxmlformats.org/officeDocument/2006/relationships" r:embed="rId9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CBEB-4683-984A-C288E6221437}"/>
              </c:ext>
            </c:extLst>
          </c:dPt>
          <c:dPt>
            <c:idx val="7"/>
            <c:invertIfNegative val="0"/>
            <c:bubble3D val="0"/>
            <c:spPr>
              <a:blipFill dpi="0" rotWithShape="1">
                <a:blip xmlns:r="http://schemas.openxmlformats.org/officeDocument/2006/relationships" r:embed="rId10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CBEB-4683-984A-C288E6221437}"/>
              </c:ext>
            </c:extLst>
          </c:dPt>
          <c:dPt>
            <c:idx val="8"/>
            <c:invertIfNegative val="0"/>
            <c:bubble3D val="0"/>
            <c:spPr>
              <a:blipFill dpi="0" rotWithShape="1">
                <a:blip xmlns:r="http://schemas.openxmlformats.org/officeDocument/2006/relationships" r:embed="rId1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CBEB-4683-984A-C288E6221437}"/>
              </c:ext>
            </c:extLst>
          </c:dPt>
          <c:dPt>
            <c:idx val="9"/>
            <c:invertIfNegative val="0"/>
            <c:bubble3D val="0"/>
            <c:spPr>
              <a:blipFill dpi="0" rotWithShape="1">
                <a:blip xmlns:r="http://schemas.openxmlformats.org/officeDocument/2006/relationships" r:embed="rId12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CBEB-4683-984A-C288E6221437}"/>
              </c:ext>
            </c:extLst>
          </c:dPt>
          <c:dPt>
            <c:idx val="10"/>
            <c:invertIfNegative val="0"/>
            <c:bubble3D val="0"/>
            <c:spPr>
              <a:blipFill dpi="0" rotWithShape="1">
                <a:blip xmlns:r="http://schemas.openxmlformats.org/officeDocument/2006/relationships" r:embed="rId1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CBEB-4683-984A-C288E6221437}"/>
              </c:ext>
            </c:extLst>
          </c:dPt>
          <c:dPt>
            <c:idx val="11"/>
            <c:invertIfNegative val="0"/>
            <c:bubble3D val="0"/>
            <c:spPr>
              <a:blipFill dpi="0" rotWithShape="1">
                <a:blip xmlns:r="http://schemas.openxmlformats.org/officeDocument/2006/relationships" r:embed="rId1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CBEB-4683-984A-C288E6221437}"/>
              </c:ext>
            </c:extLst>
          </c:dPt>
          <c:dPt>
            <c:idx val="12"/>
            <c:invertIfNegative val="0"/>
            <c:bubble3D val="0"/>
            <c:spPr>
              <a:blipFill dpi="0" rotWithShape="1">
                <a:blip xmlns:r="http://schemas.openxmlformats.org/officeDocument/2006/relationships" r:embed="rId1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9-CBEB-4683-984A-C288E6221437}"/>
              </c:ext>
            </c:extLst>
          </c:dPt>
          <c:dPt>
            <c:idx val="13"/>
            <c:invertIfNegative val="0"/>
            <c:bubble3D val="0"/>
            <c:spPr>
              <a:blipFill dpi="0" rotWithShape="1">
                <a:blip xmlns:r="http://schemas.openxmlformats.org/officeDocument/2006/relationships" r:embed="rId16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B-CBEB-4683-984A-C288E6221437}"/>
              </c:ext>
            </c:extLst>
          </c:dPt>
          <c:dPt>
            <c:idx val="14"/>
            <c:invertIfNegative val="0"/>
            <c:bubble3D val="0"/>
            <c:spPr>
              <a:blipFill dpi="0" rotWithShape="1">
                <a:blip xmlns:r="http://schemas.openxmlformats.org/officeDocument/2006/relationships" r:embed="rId17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D-CBEB-4683-984A-C288E6221437}"/>
              </c:ext>
            </c:extLst>
          </c:dPt>
          <c:cat>
            <c:strRef>
              <c:f>'Moinhos da Gandara'!$H$3:$V$3</c:f>
              <c:strCache>
                <c:ptCount val="15"/>
                <c:pt idx="0">
                  <c:v>PPM</c:v>
                </c:pt>
                <c:pt idx="1">
                  <c:v>Livre</c:v>
                </c:pt>
                <c:pt idx="2">
                  <c:v>PS</c:v>
                </c:pt>
                <c:pt idx="3">
                  <c:v>ADN</c:v>
                </c:pt>
                <c:pt idx="4">
                  <c:v>AD</c:v>
                </c:pt>
                <c:pt idx="5">
                  <c:v>Volt</c:v>
                </c:pt>
                <c:pt idx="6">
                  <c:v>JPP</c:v>
                </c:pt>
                <c:pt idx="7">
                  <c:v>PAN</c:v>
                </c:pt>
                <c:pt idx="8">
                  <c:v>CHEGA</c:v>
                </c:pt>
                <c:pt idx="9">
                  <c:v>ERGUE-TE</c:v>
                </c:pt>
                <c:pt idx="10">
                  <c:v>IL</c:v>
                </c:pt>
                <c:pt idx="11">
                  <c:v>CDU</c:v>
                </c:pt>
                <c:pt idx="12">
                  <c:v>BE</c:v>
                </c:pt>
                <c:pt idx="13">
                  <c:v>ND</c:v>
                </c:pt>
                <c:pt idx="14">
                  <c:v>RIR</c:v>
                </c:pt>
              </c:strCache>
            </c:strRef>
          </c:cat>
          <c:val>
            <c:numRef>
              <c:f>'Moinhos da Gandara'!$H$6:$V$6</c:f>
              <c:numCache>
                <c:formatCode>General</c:formatCode>
                <c:ptCount val="15"/>
                <c:pt idx="0">
                  <c:v>0</c:v>
                </c:pt>
                <c:pt idx="1">
                  <c:v>12</c:v>
                </c:pt>
                <c:pt idx="2">
                  <c:v>144</c:v>
                </c:pt>
                <c:pt idx="3">
                  <c:v>17</c:v>
                </c:pt>
                <c:pt idx="4">
                  <c:v>189</c:v>
                </c:pt>
                <c:pt idx="5">
                  <c:v>0</c:v>
                </c:pt>
                <c:pt idx="6">
                  <c:v>1</c:v>
                </c:pt>
                <c:pt idx="7">
                  <c:v>6</c:v>
                </c:pt>
                <c:pt idx="8">
                  <c:v>146</c:v>
                </c:pt>
                <c:pt idx="9">
                  <c:v>0</c:v>
                </c:pt>
                <c:pt idx="10">
                  <c:v>18</c:v>
                </c:pt>
                <c:pt idx="11">
                  <c:v>2</c:v>
                </c:pt>
                <c:pt idx="12">
                  <c:v>12</c:v>
                </c:pt>
                <c:pt idx="13">
                  <c:v>2</c:v>
                </c:pt>
                <c:pt idx="1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CBEB-4683-984A-C288E6221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14768528"/>
        <c:axId val="1114763120"/>
        <c:axId val="0"/>
      </c:bar3DChart>
      <c:catAx>
        <c:axId val="111476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4763120"/>
        <c:crosses val="autoZero"/>
        <c:auto val="1"/>
        <c:lblAlgn val="ctr"/>
        <c:lblOffset val="100"/>
        <c:noMultiLvlLbl val="0"/>
      </c:catAx>
      <c:valAx>
        <c:axId val="1114763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4768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PAIÃO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30D4-4002-A5EE-B619C513B8AF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30D4-4002-A5EE-B619C513B8AF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30D4-4002-A5EE-B619C513B8AF}"/>
              </c:ext>
            </c:extLst>
          </c:dPt>
          <c:dPt>
            <c:idx val="3"/>
            <c:invertIfNegative val="0"/>
            <c:bubble3D val="0"/>
            <c:spPr>
              <a:blipFill dpi="0" rotWithShape="1">
                <a:blip xmlns:r="http://schemas.openxmlformats.org/officeDocument/2006/relationships" r:embed="rId6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30D4-4002-A5EE-B619C513B8AF}"/>
              </c:ext>
            </c:extLst>
          </c:dPt>
          <c:dPt>
            <c:idx val="4"/>
            <c:invertIfNegative val="0"/>
            <c:bubble3D val="0"/>
            <c:spPr>
              <a:blipFill dpi="0" rotWithShape="1">
                <a:blip xmlns:r="http://schemas.openxmlformats.org/officeDocument/2006/relationships" r:embed="rId7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30D4-4002-A5EE-B619C513B8AF}"/>
              </c:ext>
            </c:extLst>
          </c:dPt>
          <c:dPt>
            <c:idx val="5"/>
            <c:invertIfNegative val="0"/>
            <c:bubble3D val="0"/>
            <c:spPr>
              <a:blipFill dpi="0" rotWithShape="1">
                <a:blip xmlns:r="http://schemas.openxmlformats.org/officeDocument/2006/relationships" r:embed="rId8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30D4-4002-A5EE-B619C513B8AF}"/>
              </c:ext>
            </c:extLst>
          </c:dPt>
          <c:dPt>
            <c:idx val="6"/>
            <c:invertIfNegative val="0"/>
            <c:bubble3D val="0"/>
            <c:spPr>
              <a:blipFill dpi="0" rotWithShape="1">
                <a:blip xmlns:r="http://schemas.openxmlformats.org/officeDocument/2006/relationships" r:embed="rId9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30D4-4002-A5EE-B619C513B8AF}"/>
              </c:ext>
            </c:extLst>
          </c:dPt>
          <c:dPt>
            <c:idx val="7"/>
            <c:invertIfNegative val="0"/>
            <c:bubble3D val="0"/>
            <c:spPr>
              <a:blipFill dpi="0" rotWithShape="1">
                <a:blip xmlns:r="http://schemas.openxmlformats.org/officeDocument/2006/relationships" r:embed="rId10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30D4-4002-A5EE-B619C513B8AF}"/>
              </c:ext>
            </c:extLst>
          </c:dPt>
          <c:dPt>
            <c:idx val="8"/>
            <c:invertIfNegative val="0"/>
            <c:bubble3D val="0"/>
            <c:spPr>
              <a:blipFill dpi="0" rotWithShape="1">
                <a:blip xmlns:r="http://schemas.openxmlformats.org/officeDocument/2006/relationships" r:embed="rId1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30D4-4002-A5EE-B619C513B8AF}"/>
              </c:ext>
            </c:extLst>
          </c:dPt>
          <c:dPt>
            <c:idx val="9"/>
            <c:invertIfNegative val="0"/>
            <c:bubble3D val="0"/>
            <c:spPr>
              <a:blipFill dpi="0" rotWithShape="1">
                <a:blip xmlns:r="http://schemas.openxmlformats.org/officeDocument/2006/relationships" r:embed="rId12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30D4-4002-A5EE-B619C513B8AF}"/>
              </c:ext>
            </c:extLst>
          </c:dPt>
          <c:dPt>
            <c:idx val="10"/>
            <c:invertIfNegative val="0"/>
            <c:bubble3D val="0"/>
            <c:spPr>
              <a:blipFill dpi="0" rotWithShape="1">
                <a:blip xmlns:r="http://schemas.openxmlformats.org/officeDocument/2006/relationships" r:embed="rId1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30D4-4002-A5EE-B619C513B8AF}"/>
              </c:ext>
            </c:extLst>
          </c:dPt>
          <c:dPt>
            <c:idx val="11"/>
            <c:invertIfNegative val="0"/>
            <c:bubble3D val="0"/>
            <c:spPr>
              <a:blipFill dpi="0" rotWithShape="1">
                <a:blip xmlns:r="http://schemas.openxmlformats.org/officeDocument/2006/relationships" r:embed="rId1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30D4-4002-A5EE-B619C513B8AF}"/>
              </c:ext>
            </c:extLst>
          </c:dPt>
          <c:dPt>
            <c:idx val="12"/>
            <c:invertIfNegative val="0"/>
            <c:bubble3D val="0"/>
            <c:spPr>
              <a:blipFill dpi="0" rotWithShape="1">
                <a:blip xmlns:r="http://schemas.openxmlformats.org/officeDocument/2006/relationships" r:embed="rId1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9-30D4-4002-A5EE-B619C513B8AF}"/>
              </c:ext>
            </c:extLst>
          </c:dPt>
          <c:dPt>
            <c:idx val="13"/>
            <c:invertIfNegative val="0"/>
            <c:bubble3D val="0"/>
            <c:spPr>
              <a:blipFill dpi="0" rotWithShape="1">
                <a:blip xmlns:r="http://schemas.openxmlformats.org/officeDocument/2006/relationships" r:embed="rId16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B-30D4-4002-A5EE-B619C513B8AF}"/>
              </c:ext>
            </c:extLst>
          </c:dPt>
          <c:dPt>
            <c:idx val="14"/>
            <c:invertIfNegative val="0"/>
            <c:bubble3D val="0"/>
            <c:spPr>
              <a:blipFill dpi="0" rotWithShape="1">
                <a:blip xmlns:r="http://schemas.openxmlformats.org/officeDocument/2006/relationships" r:embed="rId17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D-30D4-4002-A5EE-B619C513B8AF}"/>
              </c:ext>
            </c:extLst>
          </c:dPt>
          <c:cat>
            <c:strRef>
              <c:f>Paiao!$H$3:$V$3</c:f>
              <c:strCache>
                <c:ptCount val="15"/>
                <c:pt idx="0">
                  <c:v>PPM</c:v>
                </c:pt>
                <c:pt idx="1">
                  <c:v>Livre</c:v>
                </c:pt>
                <c:pt idx="2">
                  <c:v>PS</c:v>
                </c:pt>
                <c:pt idx="3">
                  <c:v>ADN</c:v>
                </c:pt>
                <c:pt idx="4">
                  <c:v>AD</c:v>
                </c:pt>
                <c:pt idx="5">
                  <c:v>Volt</c:v>
                </c:pt>
                <c:pt idx="6">
                  <c:v>JPP</c:v>
                </c:pt>
                <c:pt idx="7">
                  <c:v>PAN</c:v>
                </c:pt>
                <c:pt idx="8">
                  <c:v>CHEGA</c:v>
                </c:pt>
                <c:pt idx="9">
                  <c:v>ERGUE-TE</c:v>
                </c:pt>
                <c:pt idx="10">
                  <c:v>IL</c:v>
                </c:pt>
                <c:pt idx="11">
                  <c:v>CDU</c:v>
                </c:pt>
                <c:pt idx="12">
                  <c:v>BE</c:v>
                </c:pt>
                <c:pt idx="13">
                  <c:v>ND</c:v>
                </c:pt>
                <c:pt idx="14">
                  <c:v>RIR</c:v>
                </c:pt>
              </c:strCache>
            </c:strRef>
          </c:cat>
          <c:val>
            <c:numRef>
              <c:f>Paiao!$H$7:$V$7</c:f>
              <c:numCache>
                <c:formatCode>General</c:formatCode>
                <c:ptCount val="15"/>
                <c:pt idx="0">
                  <c:v>1</c:v>
                </c:pt>
                <c:pt idx="1">
                  <c:v>42</c:v>
                </c:pt>
                <c:pt idx="2">
                  <c:v>388</c:v>
                </c:pt>
                <c:pt idx="3">
                  <c:v>34</c:v>
                </c:pt>
                <c:pt idx="4">
                  <c:v>645</c:v>
                </c:pt>
                <c:pt idx="5">
                  <c:v>0</c:v>
                </c:pt>
                <c:pt idx="6">
                  <c:v>1</c:v>
                </c:pt>
                <c:pt idx="7">
                  <c:v>18</c:v>
                </c:pt>
                <c:pt idx="8">
                  <c:v>289</c:v>
                </c:pt>
                <c:pt idx="9">
                  <c:v>2</c:v>
                </c:pt>
                <c:pt idx="10">
                  <c:v>64</c:v>
                </c:pt>
                <c:pt idx="11">
                  <c:v>14</c:v>
                </c:pt>
                <c:pt idx="12">
                  <c:v>29</c:v>
                </c:pt>
                <c:pt idx="13">
                  <c:v>5</c:v>
                </c:pt>
                <c:pt idx="1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30D4-4002-A5EE-B619C513B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6509008"/>
        <c:axId val="766509840"/>
        <c:axId val="0"/>
      </c:bar3DChart>
      <c:catAx>
        <c:axId val="76650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766509840"/>
        <c:crosses val="autoZero"/>
        <c:auto val="1"/>
        <c:lblAlgn val="ctr"/>
        <c:lblOffset val="100"/>
        <c:noMultiLvlLbl val="0"/>
      </c:catAx>
      <c:valAx>
        <c:axId val="766509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76650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13" Type="http://schemas.openxmlformats.org/officeDocument/2006/relationships/chart" Target="../charts/chart14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12" Type="http://schemas.openxmlformats.org/officeDocument/2006/relationships/chart" Target="../charts/chart13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11" Type="http://schemas.openxmlformats.org/officeDocument/2006/relationships/chart" Target="../charts/chart12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Relationship Id="rId14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190499</xdr:rowOff>
    </xdr:from>
    <xdr:to>
      <xdr:col>15</xdr:col>
      <xdr:colOff>457200</xdr:colOff>
      <xdr:row>30</xdr:row>
      <xdr:rowOff>104774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7D7FA9F-EC44-4606-B60C-2AA1A7E72C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11970</xdr:rowOff>
    </xdr:from>
    <xdr:to>
      <xdr:col>5</xdr:col>
      <xdr:colOff>243662</xdr:colOff>
      <xdr:row>12</xdr:row>
      <xdr:rowOff>1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8F789996-59B4-4760-807A-3831DE193B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243662</xdr:colOff>
      <xdr:row>0</xdr:row>
      <xdr:rowOff>11075</xdr:rowOff>
    </xdr:from>
    <xdr:to>
      <xdr:col>10</xdr:col>
      <xdr:colOff>476250</xdr:colOff>
      <xdr:row>11</xdr:row>
      <xdr:rowOff>188284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7B230008-2AB8-4FAE-B5A5-AF670D90C4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465177</xdr:colOff>
      <xdr:row>0</xdr:row>
      <xdr:rowOff>0</xdr:rowOff>
    </xdr:from>
    <xdr:to>
      <xdr:col>16</xdr:col>
      <xdr:colOff>44303</xdr:colOff>
      <xdr:row>11</xdr:row>
      <xdr:rowOff>177209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18465A87-158F-4876-B852-AB77B6C52C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</xdr:row>
      <xdr:rowOff>44301</xdr:rowOff>
    </xdr:from>
    <xdr:to>
      <xdr:col>5</xdr:col>
      <xdr:colOff>254737</xdr:colOff>
      <xdr:row>24</xdr:row>
      <xdr:rowOff>22151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BC7566F1-6D72-4427-9756-6F6C9D1ED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243662</xdr:colOff>
      <xdr:row>12</xdr:row>
      <xdr:rowOff>44303</xdr:rowOff>
    </xdr:from>
    <xdr:to>
      <xdr:col>10</xdr:col>
      <xdr:colOff>487325</xdr:colOff>
      <xdr:row>24</xdr:row>
      <xdr:rowOff>22151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1DF7772B-772B-4BEC-80B7-5A53CB9D6C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498403</xdr:colOff>
      <xdr:row>12</xdr:row>
      <xdr:rowOff>44303</xdr:rowOff>
    </xdr:from>
    <xdr:to>
      <xdr:col>16</xdr:col>
      <xdr:colOff>77529</xdr:colOff>
      <xdr:row>24</xdr:row>
      <xdr:rowOff>11076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2661ABBE-C4B2-4DE0-B888-41B44B52A0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24</xdr:row>
      <xdr:rowOff>66455</xdr:rowOff>
    </xdr:from>
    <xdr:to>
      <xdr:col>5</xdr:col>
      <xdr:colOff>243662</xdr:colOff>
      <xdr:row>36</xdr:row>
      <xdr:rowOff>44302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064A3854-0EDB-4978-A2BD-BED1ED9B13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254738</xdr:colOff>
      <xdr:row>24</xdr:row>
      <xdr:rowOff>66454</xdr:rowOff>
    </xdr:from>
    <xdr:to>
      <xdr:col>10</xdr:col>
      <xdr:colOff>498401</xdr:colOff>
      <xdr:row>36</xdr:row>
      <xdr:rowOff>44302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B488E219-5266-4081-92B0-FD20151652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55377</xdr:colOff>
      <xdr:row>12</xdr:row>
      <xdr:rowOff>44301</xdr:rowOff>
    </xdr:from>
    <xdr:to>
      <xdr:col>21</xdr:col>
      <xdr:colOff>276890</xdr:colOff>
      <xdr:row>24</xdr:row>
      <xdr:rowOff>11076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695E9BFB-CB4E-4B0E-BFF5-DD4C7065AD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66452</xdr:colOff>
      <xdr:row>0</xdr:row>
      <xdr:rowOff>2</xdr:rowOff>
    </xdr:from>
    <xdr:to>
      <xdr:col>21</xdr:col>
      <xdr:colOff>276890</xdr:colOff>
      <xdr:row>11</xdr:row>
      <xdr:rowOff>177211</xdr:rowOff>
    </xdr:to>
    <xdr:graphicFrame macro="">
      <xdr:nvGraphicFramePr>
        <xdr:cNvPr id="33" name="Gráfico 32">
          <a:extLst>
            <a:ext uri="{FF2B5EF4-FFF2-40B4-BE49-F238E27FC236}">
              <a16:creationId xmlns:a16="http://schemas.microsoft.com/office/drawing/2014/main" id="{B47265E1-2B74-4D52-887E-A1C9816038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509476</xdr:colOff>
      <xdr:row>24</xdr:row>
      <xdr:rowOff>66454</xdr:rowOff>
    </xdr:from>
    <xdr:to>
      <xdr:col>16</xdr:col>
      <xdr:colOff>110755</xdr:colOff>
      <xdr:row>36</xdr:row>
      <xdr:rowOff>44302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id="{A4BB9A4C-8F9C-4342-90B6-4C82026C9A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77529</xdr:colOff>
      <xdr:row>24</xdr:row>
      <xdr:rowOff>44302</xdr:rowOff>
    </xdr:from>
    <xdr:to>
      <xdr:col>21</xdr:col>
      <xdr:colOff>299041</xdr:colOff>
      <xdr:row>36</xdr:row>
      <xdr:rowOff>22151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E90F2716-CAC4-47E5-B139-4696D5E30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36</xdr:row>
      <xdr:rowOff>88604</xdr:rowOff>
    </xdr:from>
    <xdr:to>
      <xdr:col>5</xdr:col>
      <xdr:colOff>243662</xdr:colOff>
      <xdr:row>48</xdr:row>
      <xdr:rowOff>66453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1680CE71-371A-49FD-92C2-D42AD8576A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243663</xdr:colOff>
      <xdr:row>36</xdr:row>
      <xdr:rowOff>88605</xdr:rowOff>
    </xdr:from>
    <xdr:to>
      <xdr:col>10</xdr:col>
      <xdr:colOff>520552</xdr:colOff>
      <xdr:row>48</xdr:row>
      <xdr:rowOff>66454</xdr:rowOff>
    </xdr:to>
    <xdr:graphicFrame macro="">
      <xdr:nvGraphicFramePr>
        <xdr:cNvPr id="37" name="Gráfico 36">
          <a:extLst>
            <a:ext uri="{FF2B5EF4-FFF2-40B4-BE49-F238E27FC236}">
              <a16:creationId xmlns:a16="http://schemas.microsoft.com/office/drawing/2014/main" id="{9A746E88-0B40-4592-9201-867B66C686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43911-F6C0-4FC5-BFB1-04144FF29C2E}">
  <sheetPr codeName="Folha1">
    <pageSetUpPr fitToPage="1"/>
  </sheetPr>
  <dimension ref="B2:X19"/>
  <sheetViews>
    <sheetView zoomScale="98" zoomScaleNormal="98" workbookViewId="0">
      <selection activeCell="D4" sqref="D4:V10"/>
    </sheetView>
  </sheetViews>
  <sheetFormatPr defaultRowHeight="15" x14ac:dyDescent="0.25"/>
  <cols>
    <col min="1" max="1" width="3.140625" customWidth="1"/>
    <col min="2" max="2" width="11.7109375" bestFit="1" customWidth="1"/>
    <col min="3" max="3" width="24.28515625" bestFit="1" customWidth="1"/>
    <col min="4" max="4" width="8" bestFit="1" customWidth="1"/>
    <col min="5" max="5" width="8.140625" bestFit="1" customWidth="1"/>
    <col min="6" max="6" width="9.140625" customWidth="1"/>
    <col min="7" max="7" width="7.28515625" customWidth="1"/>
    <col min="8" max="16" width="8.85546875" customWidth="1"/>
    <col min="17" max="17" width="9.85546875" customWidth="1"/>
    <col min="18" max="22" width="8.85546875" customWidth="1"/>
    <col min="23" max="23" width="7.7109375" customWidth="1"/>
    <col min="24" max="24" width="8.7109375" bestFit="1" customWidth="1"/>
  </cols>
  <sheetData>
    <row r="2" spans="2:24" x14ac:dyDescent="0.25">
      <c r="B2" s="32" t="s">
        <v>86</v>
      </c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2:24" ht="32.25" customHeight="1" x14ac:dyDescent="0.25">
      <c r="B3" s="34" t="s">
        <v>0</v>
      </c>
      <c r="C3" s="9" t="s">
        <v>27</v>
      </c>
      <c r="D3" s="7" t="s">
        <v>1</v>
      </c>
      <c r="E3" s="7" t="s">
        <v>2</v>
      </c>
      <c r="F3" s="35" t="s">
        <v>3</v>
      </c>
      <c r="G3" s="9" t="s">
        <v>4</v>
      </c>
      <c r="H3" s="10" t="s">
        <v>79</v>
      </c>
      <c r="I3" s="11" t="s">
        <v>80</v>
      </c>
      <c r="J3" s="11" t="s">
        <v>6</v>
      </c>
      <c r="K3" s="11" t="s">
        <v>51</v>
      </c>
      <c r="L3" s="11" t="s">
        <v>81</v>
      </c>
      <c r="M3" s="11" t="s">
        <v>55</v>
      </c>
      <c r="N3" s="11" t="s">
        <v>82</v>
      </c>
      <c r="O3" s="7" t="s">
        <v>5</v>
      </c>
      <c r="P3" s="11" t="s">
        <v>53</v>
      </c>
      <c r="Q3" s="11" t="s">
        <v>83</v>
      </c>
      <c r="R3" s="11" t="s">
        <v>7</v>
      </c>
      <c r="S3" s="11" t="s">
        <v>56</v>
      </c>
      <c r="T3" s="11" t="s">
        <v>54</v>
      </c>
      <c r="U3" s="11" t="s">
        <v>84</v>
      </c>
      <c r="V3" s="7" t="s">
        <v>52</v>
      </c>
      <c r="W3" s="36" t="s">
        <v>8</v>
      </c>
      <c r="X3" s="1" t="s">
        <v>9</v>
      </c>
    </row>
    <row r="4" spans="2:24" x14ac:dyDescent="0.25">
      <c r="B4" s="37">
        <v>1</v>
      </c>
      <c r="C4" s="28" t="s">
        <v>28</v>
      </c>
      <c r="D4" s="26">
        <v>503</v>
      </c>
      <c r="E4" s="27">
        <v>330</v>
      </c>
      <c r="F4" s="27">
        <v>6</v>
      </c>
      <c r="G4" s="27">
        <v>1</v>
      </c>
      <c r="H4" s="27">
        <v>0</v>
      </c>
      <c r="I4" s="27">
        <v>10</v>
      </c>
      <c r="J4" s="27">
        <v>99</v>
      </c>
      <c r="K4" s="27">
        <v>3</v>
      </c>
      <c r="L4" s="27">
        <v>102</v>
      </c>
      <c r="M4" s="27">
        <v>0</v>
      </c>
      <c r="N4" s="27">
        <v>0</v>
      </c>
      <c r="O4" s="27">
        <v>9</v>
      </c>
      <c r="P4" s="27">
        <v>74</v>
      </c>
      <c r="Q4" s="27">
        <v>0</v>
      </c>
      <c r="R4" s="27">
        <v>8</v>
      </c>
      <c r="S4" s="27">
        <v>5</v>
      </c>
      <c r="T4" s="27">
        <v>13</v>
      </c>
      <c r="U4" s="27">
        <v>0</v>
      </c>
      <c r="V4" s="27">
        <v>0</v>
      </c>
      <c r="W4" s="46">
        <f>IF(V13=E4,V13)</f>
        <v>330</v>
      </c>
      <c r="X4" s="38">
        <f t="shared" ref="X4:X10" si="0">IF(E4="","",(D4-E4)/D4)</f>
        <v>0.34393638170974156</v>
      </c>
    </row>
    <row r="5" spans="2:24" x14ac:dyDescent="0.25">
      <c r="B5" s="37">
        <v>2</v>
      </c>
      <c r="C5" s="28" t="s">
        <v>29</v>
      </c>
      <c r="D5" s="26">
        <v>508</v>
      </c>
      <c r="E5" s="27">
        <v>282</v>
      </c>
      <c r="F5" s="27">
        <v>8</v>
      </c>
      <c r="G5" s="27">
        <v>5</v>
      </c>
      <c r="H5" s="27">
        <v>1</v>
      </c>
      <c r="I5" s="27">
        <v>15</v>
      </c>
      <c r="J5" s="27">
        <v>96</v>
      </c>
      <c r="K5" s="27">
        <v>3</v>
      </c>
      <c r="L5" s="27">
        <v>56</v>
      </c>
      <c r="M5" s="27">
        <v>0</v>
      </c>
      <c r="N5" s="27">
        <v>0</v>
      </c>
      <c r="O5" s="27">
        <v>2</v>
      </c>
      <c r="P5" s="27">
        <v>78</v>
      </c>
      <c r="Q5" s="27">
        <v>0</v>
      </c>
      <c r="R5" s="27">
        <v>7</v>
      </c>
      <c r="S5" s="27">
        <v>3</v>
      </c>
      <c r="T5" s="27">
        <v>7</v>
      </c>
      <c r="U5" s="27">
        <v>0</v>
      </c>
      <c r="V5" s="27">
        <v>1</v>
      </c>
      <c r="W5" s="46">
        <f t="shared" ref="W5:W10" si="1">IF(V14=E5,V14)</f>
        <v>282</v>
      </c>
      <c r="X5" s="38">
        <f t="shared" si="0"/>
        <v>0.44488188976377951</v>
      </c>
    </row>
    <row r="6" spans="2:24" x14ac:dyDescent="0.25">
      <c r="B6" s="37">
        <v>3</v>
      </c>
      <c r="C6" s="28" t="s">
        <v>30</v>
      </c>
      <c r="D6" s="26">
        <v>510</v>
      </c>
      <c r="E6" s="27">
        <v>281</v>
      </c>
      <c r="F6" s="27">
        <v>9</v>
      </c>
      <c r="G6" s="27">
        <v>4</v>
      </c>
      <c r="H6" s="27">
        <v>0</v>
      </c>
      <c r="I6" s="27">
        <v>7</v>
      </c>
      <c r="J6" s="27">
        <v>90</v>
      </c>
      <c r="K6" s="27">
        <v>8</v>
      </c>
      <c r="L6" s="27">
        <v>64</v>
      </c>
      <c r="M6" s="27">
        <v>0</v>
      </c>
      <c r="N6" s="27">
        <v>0</v>
      </c>
      <c r="O6" s="27">
        <v>4</v>
      </c>
      <c r="P6" s="27">
        <v>80</v>
      </c>
      <c r="Q6" s="27">
        <v>0</v>
      </c>
      <c r="R6" s="27">
        <v>8</v>
      </c>
      <c r="S6" s="27">
        <v>3</v>
      </c>
      <c r="T6" s="27">
        <v>4</v>
      </c>
      <c r="U6" s="27">
        <v>0</v>
      </c>
      <c r="V6" s="27">
        <v>0</v>
      </c>
      <c r="W6" s="46">
        <f t="shared" si="1"/>
        <v>281</v>
      </c>
      <c r="X6" s="38">
        <f t="shared" si="0"/>
        <v>0.44901960784313727</v>
      </c>
    </row>
    <row r="7" spans="2:24" x14ac:dyDescent="0.25">
      <c r="B7" s="37">
        <v>4</v>
      </c>
      <c r="C7" s="28" t="s">
        <v>31</v>
      </c>
      <c r="D7" s="26">
        <v>362</v>
      </c>
      <c r="E7" s="27">
        <v>240</v>
      </c>
      <c r="F7" s="27">
        <v>5</v>
      </c>
      <c r="G7" s="27">
        <v>5</v>
      </c>
      <c r="H7" s="27">
        <v>0</v>
      </c>
      <c r="I7" s="27">
        <v>8</v>
      </c>
      <c r="J7" s="27">
        <v>81</v>
      </c>
      <c r="K7" s="27">
        <v>6</v>
      </c>
      <c r="L7" s="27">
        <v>44</v>
      </c>
      <c r="M7" s="27">
        <v>1</v>
      </c>
      <c r="N7" s="27">
        <v>1</v>
      </c>
      <c r="O7" s="27">
        <v>5</v>
      </c>
      <c r="P7" s="27">
        <v>61</v>
      </c>
      <c r="Q7" s="27">
        <v>1</v>
      </c>
      <c r="R7" s="27">
        <v>13</v>
      </c>
      <c r="S7" s="27">
        <v>3</v>
      </c>
      <c r="T7" s="27">
        <v>3</v>
      </c>
      <c r="U7" s="27">
        <v>1</v>
      </c>
      <c r="V7" s="27">
        <v>2</v>
      </c>
      <c r="W7" s="46">
        <f t="shared" si="1"/>
        <v>240</v>
      </c>
      <c r="X7" s="38">
        <f t="shared" si="0"/>
        <v>0.33701657458563539</v>
      </c>
    </row>
    <row r="8" spans="2:24" x14ac:dyDescent="0.25">
      <c r="B8" s="37">
        <v>5</v>
      </c>
      <c r="C8" s="28" t="s">
        <v>32</v>
      </c>
      <c r="D8" s="26">
        <v>585</v>
      </c>
      <c r="E8" s="27">
        <v>362</v>
      </c>
      <c r="F8" s="27">
        <v>9</v>
      </c>
      <c r="G8" s="27">
        <v>3</v>
      </c>
      <c r="H8" s="27">
        <v>1</v>
      </c>
      <c r="I8" s="27">
        <v>11</v>
      </c>
      <c r="J8" s="27">
        <v>98</v>
      </c>
      <c r="K8" s="27">
        <v>4</v>
      </c>
      <c r="L8" s="27">
        <v>86</v>
      </c>
      <c r="M8" s="27">
        <v>1</v>
      </c>
      <c r="N8" s="27">
        <v>1</v>
      </c>
      <c r="O8" s="27">
        <v>5</v>
      </c>
      <c r="P8" s="27">
        <v>94</v>
      </c>
      <c r="Q8" s="27">
        <v>0</v>
      </c>
      <c r="R8" s="27">
        <v>17</v>
      </c>
      <c r="S8" s="27">
        <v>15</v>
      </c>
      <c r="T8" s="27">
        <v>12</v>
      </c>
      <c r="U8" s="27">
        <v>1</v>
      </c>
      <c r="V8" s="27">
        <v>4</v>
      </c>
      <c r="W8" s="46">
        <f t="shared" si="1"/>
        <v>362</v>
      </c>
      <c r="X8" s="38">
        <f t="shared" si="0"/>
        <v>0.38119658119658117</v>
      </c>
    </row>
    <row r="9" spans="2:24" x14ac:dyDescent="0.25">
      <c r="B9" s="37">
        <v>6</v>
      </c>
      <c r="C9" s="28" t="s">
        <v>57</v>
      </c>
      <c r="D9" s="26">
        <v>584</v>
      </c>
      <c r="E9" s="27">
        <v>356</v>
      </c>
      <c r="F9" s="27">
        <v>7</v>
      </c>
      <c r="G9" s="27">
        <v>2</v>
      </c>
      <c r="H9" s="27">
        <v>0</v>
      </c>
      <c r="I9" s="27">
        <v>11</v>
      </c>
      <c r="J9" s="27">
        <v>81</v>
      </c>
      <c r="K9" s="27">
        <v>5</v>
      </c>
      <c r="L9" s="27">
        <v>107</v>
      </c>
      <c r="M9" s="27">
        <v>2</v>
      </c>
      <c r="N9" s="27">
        <v>2</v>
      </c>
      <c r="O9" s="27">
        <v>9</v>
      </c>
      <c r="P9" s="27">
        <v>86</v>
      </c>
      <c r="Q9" s="27">
        <v>0</v>
      </c>
      <c r="R9" s="27">
        <v>20</v>
      </c>
      <c r="S9" s="27">
        <v>13</v>
      </c>
      <c r="T9" s="27">
        <v>7</v>
      </c>
      <c r="U9" s="27">
        <v>0</v>
      </c>
      <c r="V9" s="27">
        <v>4</v>
      </c>
      <c r="W9" s="46">
        <f t="shared" si="1"/>
        <v>356</v>
      </c>
      <c r="X9" s="38">
        <f t="shared" si="0"/>
        <v>0.3904109589041096</v>
      </c>
    </row>
    <row r="10" spans="2:24" x14ac:dyDescent="0.25">
      <c r="B10" s="39">
        <v>7</v>
      </c>
      <c r="C10" s="29" t="s">
        <v>50</v>
      </c>
      <c r="D10" s="26">
        <v>740</v>
      </c>
      <c r="E10" s="27">
        <v>417</v>
      </c>
      <c r="F10" s="27">
        <v>7</v>
      </c>
      <c r="G10" s="27">
        <v>1</v>
      </c>
      <c r="H10" s="27">
        <v>1</v>
      </c>
      <c r="I10" s="27">
        <v>10</v>
      </c>
      <c r="J10" s="27">
        <v>143</v>
      </c>
      <c r="K10" s="27">
        <v>3</v>
      </c>
      <c r="L10" s="27">
        <v>123</v>
      </c>
      <c r="M10" s="27">
        <v>1</v>
      </c>
      <c r="N10" s="27">
        <v>1</v>
      </c>
      <c r="O10" s="27">
        <v>6</v>
      </c>
      <c r="P10" s="27">
        <v>92</v>
      </c>
      <c r="Q10" s="27">
        <v>0</v>
      </c>
      <c r="R10" s="27">
        <v>9</v>
      </c>
      <c r="S10" s="27">
        <v>11</v>
      </c>
      <c r="T10" s="27">
        <v>7</v>
      </c>
      <c r="U10" s="27">
        <v>2</v>
      </c>
      <c r="V10" s="27">
        <v>0</v>
      </c>
      <c r="W10" s="46">
        <f t="shared" si="1"/>
        <v>417</v>
      </c>
      <c r="X10" s="38">
        <f t="shared" si="0"/>
        <v>0.43648648648648647</v>
      </c>
    </row>
    <row r="11" spans="2:24" ht="15.75" thickBot="1" x14ac:dyDescent="0.3">
      <c r="B11" s="20"/>
      <c r="C11" s="30"/>
      <c r="D11" s="21">
        <f>SUM(D4:D10)</f>
        <v>3792</v>
      </c>
      <c r="E11" s="21">
        <f t="shared" ref="E11:V11" si="2">SUM(E4:E10)</f>
        <v>2268</v>
      </c>
      <c r="F11" s="21">
        <f t="shared" si="2"/>
        <v>51</v>
      </c>
      <c r="G11" s="21">
        <f t="shared" si="2"/>
        <v>21</v>
      </c>
      <c r="H11" s="21">
        <f t="shared" si="2"/>
        <v>3</v>
      </c>
      <c r="I11" s="21">
        <f t="shared" si="2"/>
        <v>72</v>
      </c>
      <c r="J11" s="21">
        <f t="shared" si="2"/>
        <v>688</v>
      </c>
      <c r="K11" s="21">
        <f t="shared" si="2"/>
        <v>32</v>
      </c>
      <c r="L11" s="21">
        <f t="shared" si="2"/>
        <v>582</v>
      </c>
      <c r="M11" s="21">
        <f t="shared" si="2"/>
        <v>5</v>
      </c>
      <c r="N11" s="21">
        <f t="shared" si="2"/>
        <v>5</v>
      </c>
      <c r="O11" s="21">
        <f t="shared" si="2"/>
        <v>40</v>
      </c>
      <c r="P11" s="21">
        <f t="shared" si="2"/>
        <v>565</v>
      </c>
      <c r="Q11" s="21">
        <f t="shared" si="2"/>
        <v>1</v>
      </c>
      <c r="R11" s="21">
        <f t="shared" si="2"/>
        <v>82</v>
      </c>
      <c r="S11" s="21">
        <f t="shared" si="2"/>
        <v>53</v>
      </c>
      <c r="T11" s="21">
        <f t="shared" si="2"/>
        <v>53</v>
      </c>
      <c r="U11" s="21">
        <f t="shared" si="2"/>
        <v>4</v>
      </c>
      <c r="V11" s="21">
        <f t="shared" si="2"/>
        <v>11</v>
      </c>
      <c r="W11" s="47">
        <f>SUM(W4:W10)</f>
        <v>2268</v>
      </c>
      <c r="X11" s="40">
        <f>(X4+X5+X6+X7+X8+X9+X10)/7</f>
        <v>0.39756406864135302</v>
      </c>
    </row>
    <row r="12" spans="2:24" ht="15.75" thickTop="1" x14ac:dyDescent="0.25"/>
    <row r="13" spans="2:24" x14ac:dyDescent="0.25">
      <c r="V13" s="45">
        <f t="shared" ref="V13:V19" si="3">SUM(F4:V4)</f>
        <v>330</v>
      </c>
    </row>
    <row r="14" spans="2:24" x14ac:dyDescent="0.25">
      <c r="V14" s="45">
        <f t="shared" si="3"/>
        <v>282</v>
      </c>
    </row>
    <row r="15" spans="2:24" x14ac:dyDescent="0.25">
      <c r="V15" s="45">
        <f t="shared" si="3"/>
        <v>281</v>
      </c>
    </row>
    <row r="16" spans="2:24" x14ac:dyDescent="0.25">
      <c r="V16" s="45">
        <f t="shared" si="3"/>
        <v>240</v>
      </c>
    </row>
    <row r="17" spans="22:22" x14ac:dyDescent="0.25">
      <c r="V17" s="45">
        <f t="shared" si="3"/>
        <v>362</v>
      </c>
    </row>
    <row r="18" spans="22:22" x14ac:dyDescent="0.25">
      <c r="V18" s="45">
        <f t="shared" si="3"/>
        <v>356</v>
      </c>
    </row>
    <row r="19" spans="22:22" x14ac:dyDescent="0.25">
      <c r="V19" s="45">
        <f t="shared" si="3"/>
        <v>417</v>
      </c>
    </row>
  </sheetData>
  <sheetProtection algorithmName="SHA-512" hashValue="rOF7q2fOKi4nUsyJEitWnYAfPFOMrelHa/P25zcA7foWcCfqSh4zQgrpUlRL5iPrnQz1iMJlmMf5IUhZkmvK8Q==" saltValue="WyJwc7rWr+qv1L1OXFAXqQ==" spinCount="100000" sheet="1" objects="1" scenarios="1" selectLockedCells="1"/>
  <conditionalFormatting sqref="W4">
    <cfRule type="cellIs" dxfId="157" priority="13" operator="notEqual">
      <formula>$V$13</formula>
    </cfRule>
    <cfRule type="cellIs" dxfId="156" priority="14" operator="equal">
      <formula>$V$13</formula>
    </cfRule>
  </conditionalFormatting>
  <conditionalFormatting sqref="W5">
    <cfRule type="cellIs" dxfId="155" priority="11" operator="notEqual">
      <formula>$V$14</formula>
    </cfRule>
    <cfRule type="cellIs" dxfId="154" priority="12" operator="equal">
      <formula>$V$14</formula>
    </cfRule>
  </conditionalFormatting>
  <conditionalFormatting sqref="W6">
    <cfRule type="cellIs" dxfId="153" priority="9" operator="notEqual">
      <formula>$V$15</formula>
    </cfRule>
    <cfRule type="cellIs" dxfId="152" priority="10" operator="equal">
      <formula>$V$15</formula>
    </cfRule>
  </conditionalFormatting>
  <conditionalFormatting sqref="W7">
    <cfRule type="cellIs" dxfId="151" priority="7" operator="notEqual">
      <formula>$V$16</formula>
    </cfRule>
    <cfRule type="cellIs" dxfId="150" priority="8" operator="equal">
      <formula>$V$16</formula>
    </cfRule>
  </conditionalFormatting>
  <conditionalFormatting sqref="W8">
    <cfRule type="cellIs" dxfId="149" priority="5" operator="notEqual">
      <formula>$V$17</formula>
    </cfRule>
    <cfRule type="cellIs" dxfId="148" priority="6" operator="equal">
      <formula>$V$17</formula>
    </cfRule>
  </conditionalFormatting>
  <conditionalFormatting sqref="W9">
    <cfRule type="cellIs" dxfId="147" priority="3" operator="notEqual">
      <formula>$V$18</formula>
    </cfRule>
    <cfRule type="cellIs" dxfId="146" priority="4" operator="equal">
      <formula>$V$18</formula>
    </cfRule>
  </conditionalFormatting>
  <conditionalFormatting sqref="W10">
    <cfRule type="cellIs" dxfId="145" priority="1" operator="notEqual">
      <formula>$V$19</formula>
    </cfRule>
    <cfRule type="cellIs" dxfId="144" priority="2" operator="equal">
      <formula>$V$19</formula>
    </cfRule>
  </conditionalFormatting>
  <pageMargins left="0.25" right="0.25" top="0.75" bottom="0.75" header="0.3" footer="0.3"/>
  <pageSetup paperSize="8" scale="9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609C5-6E4E-442B-BF46-0A202ABEB032}">
  <sheetPr codeName="Folha10"/>
  <dimension ref="B2:X13"/>
  <sheetViews>
    <sheetView workbookViewId="0">
      <selection activeCell="D4" sqref="D4:V6"/>
    </sheetView>
  </sheetViews>
  <sheetFormatPr defaultRowHeight="15" x14ac:dyDescent="0.25"/>
  <cols>
    <col min="1" max="1" width="5.140625" customWidth="1"/>
    <col min="2" max="2" width="6.5703125" bestFit="1" customWidth="1"/>
    <col min="3" max="3" width="36.28515625" bestFit="1" customWidth="1"/>
    <col min="5" max="5" width="8.140625" bestFit="1" customWidth="1"/>
    <col min="7" max="7" width="6.42578125" bestFit="1" customWidth="1"/>
    <col min="8" max="22" width="8.28515625" customWidth="1"/>
    <col min="23" max="23" width="6.42578125" bestFit="1" customWidth="1"/>
    <col min="24" max="24" width="8.7109375" bestFit="1" customWidth="1"/>
  </cols>
  <sheetData>
    <row r="2" spans="2:24" x14ac:dyDescent="0.25">
      <c r="B2" s="32" t="s">
        <v>99</v>
      </c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2:24" ht="22.5" x14ac:dyDescent="0.25">
      <c r="B3" s="34" t="s">
        <v>0</v>
      </c>
      <c r="C3" s="9" t="s">
        <v>27</v>
      </c>
      <c r="D3" s="7" t="s">
        <v>1</v>
      </c>
      <c r="E3" s="7" t="s">
        <v>2</v>
      </c>
      <c r="F3" s="35" t="s">
        <v>3</v>
      </c>
      <c r="G3" s="9" t="s">
        <v>4</v>
      </c>
      <c r="H3" s="10" t="s">
        <v>79</v>
      </c>
      <c r="I3" s="11" t="s">
        <v>80</v>
      </c>
      <c r="J3" s="11" t="s">
        <v>6</v>
      </c>
      <c r="K3" s="11" t="s">
        <v>51</v>
      </c>
      <c r="L3" s="11" t="s">
        <v>81</v>
      </c>
      <c r="M3" s="11" t="s">
        <v>55</v>
      </c>
      <c r="N3" s="11" t="s">
        <v>82</v>
      </c>
      <c r="O3" s="7" t="s">
        <v>5</v>
      </c>
      <c r="P3" s="11" t="s">
        <v>53</v>
      </c>
      <c r="Q3" s="11" t="s">
        <v>83</v>
      </c>
      <c r="R3" s="11" t="s">
        <v>7</v>
      </c>
      <c r="S3" s="11" t="s">
        <v>56</v>
      </c>
      <c r="T3" s="11" t="s">
        <v>54</v>
      </c>
      <c r="U3" s="11" t="s">
        <v>84</v>
      </c>
      <c r="V3" s="7" t="s">
        <v>52</v>
      </c>
      <c r="W3" s="36" t="s">
        <v>8</v>
      </c>
      <c r="X3" s="1" t="s">
        <v>9</v>
      </c>
    </row>
    <row r="4" spans="2:24" x14ac:dyDescent="0.25">
      <c r="B4" s="37">
        <v>1</v>
      </c>
      <c r="C4" s="28" t="s">
        <v>68</v>
      </c>
      <c r="D4" s="26">
        <v>909</v>
      </c>
      <c r="E4" s="27">
        <v>575</v>
      </c>
      <c r="F4" s="27">
        <v>12</v>
      </c>
      <c r="G4" s="27">
        <v>4</v>
      </c>
      <c r="H4" s="27">
        <v>0</v>
      </c>
      <c r="I4" s="27">
        <v>21</v>
      </c>
      <c r="J4" s="27">
        <v>130</v>
      </c>
      <c r="K4" s="27">
        <v>11</v>
      </c>
      <c r="L4" s="27">
        <v>227</v>
      </c>
      <c r="M4" s="27">
        <v>0</v>
      </c>
      <c r="N4" s="27">
        <v>1</v>
      </c>
      <c r="O4" s="27">
        <v>7</v>
      </c>
      <c r="P4" s="27">
        <v>116</v>
      </c>
      <c r="Q4" s="27">
        <v>2</v>
      </c>
      <c r="R4" s="27">
        <v>26</v>
      </c>
      <c r="S4" s="27">
        <v>1</v>
      </c>
      <c r="T4" s="27">
        <v>11</v>
      </c>
      <c r="U4" s="27">
        <v>1</v>
      </c>
      <c r="V4" s="27">
        <v>5</v>
      </c>
      <c r="W4" s="44">
        <f>IF(V9=E4,V9)</f>
        <v>575</v>
      </c>
      <c r="X4" s="38">
        <f>IF(E4="","",(D4-E4)/D4)</f>
        <v>0.36743674367436746</v>
      </c>
    </row>
    <row r="5" spans="2:24" x14ac:dyDescent="0.25">
      <c r="B5" s="37">
        <v>2</v>
      </c>
      <c r="C5" s="28" t="s">
        <v>68</v>
      </c>
      <c r="D5" s="26">
        <v>909</v>
      </c>
      <c r="E5" s="27">
        <v>566</v>
      </c>
      <c r="F5" s="27">
        <v>11</v>
      </c>
      <c r="G5" s="27">
        <v>5</v>
      </c>
      <c r="H5" s="27">
        <v>1</v>
      </c>
      <c r="I5" s="27">
        <v>12</v>
      </c>
      <c r="J5" s="27">
        <v>142</v>
      </c>
      <c r="K5" s="27">
        <v>11</v>
      </c>
      <c r="L5" s="27">
        <v>228</v>
      </c>
      <c r="M5" s="27">
        <v>0</v>
      </c>
      <c r="N5" s="27">
        <v>0</v>
      </c>
      <c r="O5" s="27">
        <v>8</v>
      </c>
      <c r="P5" s="27">
        <v>106</v>
      </c>
      <c r="Q5" s="27">
        <v>0</v>
      </c>
      <c r="R5" s="27">
        <v>19</v>
      </c>
      <c r="S5" s="27">
        <v>6</v>
      </c>
      <c r="T5" s="27">
        <v>14</v>
      </c>
      <c r="U5" s="27">
        <v>2</v>
      </c>
      <c r="V5" s="27">
        <v>1</v>
      </c>
      <c r="W5" s="44">
        <f>IF(V10=E5,V10)</f>
        <v>566</v>
      </c>
      <c r="X5" s="38">
        <f>IF(E5="","",(D5-E5)/D5)</f>
        <v>0.37733773377337732</v>
      </c>
    </row>
    <row r="6" spans="2:24" x14ac:dyDescent="0.25">
      <c r="B6" s="37">
        <v>3</v>
      </c>
      <c r="C6" s="28" t="s">
        <v>69</v>
      </c>
      <c r="D6" s="26">
        <v>666</v>
      </c>
      <c r="E6" s="27">
        <v>449</v>
      </c>
      <c r="F6" s="27">
        <v>12</v>
      </c>
      <c r="G6" s="27">
        <v>4</v>
      </c>
      <c r="H6" s="27">
        <v>0</v>
      </c>
      <c r="I6" s="27">
        <v>9</v>
      </c>
      <c r="J6" s="27">
        <v>116</v>
      </c>
      <c r="K6" s="27">
        <v>12</v>
      </c>
      <c r="L6" s="27">
        <v>190</v>
      </c>
      <c r="M6" s="27">
        <v>0</v>
      </c>
      <c r="N6" s="27">
        <v>0</v>
      </c>
      <c r="O6" s="27">
        <v>3</v>
      </c>
      <c r="P6" s="27">
        <v>67</v>
      </c>
      <c r="Q6" s="27">
        <v>0</v>
      </c>
      <c r="R6" s="27">
        <v>19</v>
      </c>
      <c r="S6" s="27">
        <v>7</v>
      </c>
      <c r="T6" s="27">
        <v>4</v>
      </c>
      <c r="U6" s="27">
        <v>2</v>
      </c>
      <c r="V6" s="27">
        <v>4</v>
      </c>
      <c r="W6" s="44">
        <f>IF(V11=E6,V11)</f>
        <v>449</v>
      </c>
      <c r="X6" s="38">
        <f>IF(E6="","",(D6-E6)/D6)</f>
        <v>0.32582582582582581</v>
      </c>
    </row>
    <row r="7" spans="2:24" ht="15.75" thickBot="1" x14ac:dyDescent="0.3">
      <c r="B7" s="20"/>
      <c r="C7" s="30"/>
      <c r="D7" s="21">
        <f t="shared" ref="D7:W7" si="0">SUM(D4:D6)</f>
        <v>2484</v>
      </c>
      <c r="E7" s="21">
        <f t="shared" si="0"/>
        <v>1590</v>
      </c>
      <c r="F7" s="21">
        <f t="shared" si="0"/>
        <v>35</v>
      </c>
      <c r="G7" s="21">
        <f t="shared" si="0"/>
        <v>13</v>
      </c>
      <c r="H7" s="21">
        <f t="shared" si="0"/>
        <v>1</v>
      </c>
      <c r="I7" s="21">
        <f t="shared" si="0"/>
        <v>42</v>
      </c>
      <c r="J7" s="21">
        <f t="shared" si="0"/>
        <v>388</v>
      </c>
      <c r="K7" s="21">
        <f t="shared" si="0"/>
        <v>34</v>
      </c>
      <c r="L7" s="21">
        <f t="shared" si="0"/>
        <v>645</v>
      </c>
      <c r="M7" s="21">
        <f t="shared" si="0"/>
        <v>0</v>
      </c>
      <c r="N7" s="21">
        <f t="shared" si="0"/>
        <v>1</v>
      </c>
      <c r="O7" s="21">
        <f t="shared" si="0"/>
        <v>18</v>
      </c>
      <c r="P7" s="21">
        <f t="shared" si="0"/>
        <v>289</v>
      </c>
      <c r="Q7" s="21">
        <f t="shared" si="0"/>
        <v>2</v>
      </c>
      <c r="R7" s="21">
        <f t="shared" si="0"/>
        <v>64</v>
      </c>
      <c r="S7" s="21">
        <f t="shared" si="0"/>
        <v>14</v>
      </c>
      <c r="T7" s="21">
        <f t="shared" si="0"/>
        <v>29</v>
      </c>
      <c r="U7" s="21">
        <f t="shared" si="0"/>
        <v>5</v>
      </c>
      <c r="V7" s="21">
        <f t="shared" si="0"/>
        <v>10</v>
      </c>
      <c r="W7" s="22">
        <f t="shared" si="0"/>
        <v>1590</v>
      </c>
      <c r="X7" s="40">
        <f>(X4+X5+X6)/3</f>
        <v>0.35686676775785681</v>
      </c>
    </row>
    <row r="8" spans="2:24" ht="15.75" thickTop="1" x14ac:dyDescent="0.25"/>
    <row r="9" spans="2:24" x14ac:dyDescent="0.25">
      <c r="V9" s="45">
        <f>SUM(F4:V4)</f>
        <v>575</v>
      </c>
    </row>
    <row r="10" spans="2:24" x14ac:dyDescent="0.25">
      <c r="V10" s="45">
        <f>SUM(F5:V5)</f>
        <v>566</v>
      </c>
    </row>
    <row r="11" spans="2:24" x14ac:dyDescent="0.25">
      <c r="V11" s="45">
        <f>SUM(F6:V6)</f>
        <v>449</v>
      </c>
    </row>
    <row r="12" spans="2:24" x14ac:dyDescent="0.25">
      <c r="V12" s="48"/>
    </row>
    <row r="13" spans="2:24" x14ac:dyDescent="0.25">
      <c r="V13" s="48"/>
    </row>
  </sheetData>
  <sheetProtection algorithmName="SHA-512" hashValue="8KNCQCC45gKPc6HinOQJI3jSctS8Xtft90oZk3vDiAjzmUWrdW4/r3DIRNDDhDFuUQcRC2c/HlYO4HZkym0DrA==" saltValue="sWxfL4bDU8hhO/tms/r0NQ==" spinCount="100000" sheet="1" objects="1" scenarios="1" selectLockedCells="1"/>
  <conditionalFormatting sqref="W4">
    <cfRule type="cellIs" dxfId="51" priority="5" operator="notEqual">
      <formula>$V$9</formula>
    </cfRule>
    <cfRule type="cellIs" dxfId="50" priority="6" operator="equal">
      <formula>$V$9</formula>
    </cfRule>
  </conditionalFormatting>
  <conditionalFormatting sqref="W5">
    <cfRule type="cellIs" dxfId="49" priority="3" operator="notEqual">
      <formula>$V$10</formula>
    </cfRule>
    <cfRule type="cellIs" dxfId="48" priority="4" operator="equal">
      <formula>$V$10</formula>
    </cfRule>
  </conditionalFormatting>
  <conditionalFormatting sqref="W6">
    <cfRule type="cellIs" dxfId="47" priority="1" operator="notEqual">
      <formula>$V$11</formula>
    </cfRule>
    <cfRule type="cellIs" dxfId="46" priority="2" operator="equal">
      <formula>$V$11</formula>
    </cfRule>
  </conditionalFormatting>
  <pageMargins left="0.7" right="0.7" top="0.75" bottom="0.75" header="0.3" footer="0.3"/>
  <pageSetup paperSize="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F6099-07F9-4199-869E-0E501053EDE6}">
  <sheetPr codeName="Folha11"/>
  <dimension ref="B2:X18"/>
  <sheetViews>
    <sheetView workbookViewId="0">
      <selection activeCell="D4" sqref="D4:V8"/>
    </sheetView>
  </sheetViews>
  <sheetFormatPr defaultRowHeight="15" x14ac:dyDescent="0.25"/>
  <cols>
    <col min="2" max="2" width="6.5703125" bestFit="1" customWidth="1"/>
    <col min="3" max="3" width="38.28515625" bestFit="1" customWidth="1"/>
    <col min="5" max="5" width="8.140625" bestFit="1" customWidth="1"/>
    <col min="7" max="7" width="6.42578125" bestFit="1" customWidth="1"/>
    <col min="8" max="22" width="8.28515625" customWidth="1"/>
    <col min="23" max="23" width="6.42578125" bestFit="1" customWidth="1"/>
    <col min="24" max="24" width="8.7109375" bestFit="1" customWidth="1"/>
  </cols>
  <sheetData>
    <row r="2" spans="2:24" x14ac:dyDescent="0.25">
      <c r="B2" s="32" t="s">
        <v>100</v>
      </c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2:24" ht="22.5" x14ac:dyDescent="0.25">
      <c r="B3" s="34" t="s">
        <v>0</v>
      </c>
      <c r="C3" s="9" t="s">
        <v>27</v>
      </c>
      <c r="D3" s="7" t="s">
        <v>1</v>
      </c>
      <c r="E3" s="7" t="s">
        <v>2</v>
      </c>
      <c r="F3" s="35" t="s">
        <v>3</v>
      </c>
      <c r="G3" s="9" t="s">
        <v>4</v>
      </c>
      <c r="H3" s="10" t="s">
        <v>79</v>
      </c>
      <c r="I3" s="11" t="s">
        <v>80</v>
      </c>
      <c r="J3" s="11" t="s">
        <v>6</v>
      </c>
      <c r="K3" s="11" t="s">
        <v>51</v>
      </c>
      <c r="L3" s="11" t="s">
        <v>81</v>
      </c>
      <c r="M3" s="11" t="s">
        <v>55</v>
      </c>
      <c r="N3" s="11" t="s">
        <v>82</v>
      </c>
      <c r="O3" s="7" t="s">
        <v>5</v>
      </c>
      <c r="P3" s="11" t="s">
        <v>53</v>
      </c>
      <c r="Q3" s="11" t="s">
        <v>83</v>
      </c>
      <c r="R3" s="11" t="s">
        <v>7</v>
      </c>
      <c r="S3" s="11" t="s">
        <v>56</v>
      </c>
      <c r="T3" s="11" t="s">
        <v>54</v>
      </c>
      <c r="U3" s="11" t="s">
        <v>84</v>
      </c>
      <c r="V3" s="7" t="s">
        <v>52</v>
      </c>
      <c r="W3" s="36" t="s">
        <v>8</v>
      </c>
      <c r="X3" s="1" t="s">
        <v>9</v>
      </c>
    </row>
    <row r="4" spans="2:24" x14ac:dyDescent="0.25">
      <c r="B4" s="37">
        <v>1</v>
      </c>
      <c r="C4" s="28" t="s">
        <v>46</v>
      </c>
      <c r="D4" s="26">
        <v>639</v>
      </c>
      <c r="E4" s="27">
        <v>406</v>
      </c>
      <c r="F4" s="27">
        <v>12</v>
      </c>
      <c r="G4" s="27">
        <v>2</v>
      </c>
      <c r="H4" s="27">
        <v>0</v>
      </c>
      <c r="I4" s="27">
        <v>10</v>
      </c>
      <c r="J4" s="27">
        <v>117</v>
      </c>
      <c r="K4" s="27">
        <v>5</v>
      </c>
      <c r="L4" s="27">
        <v>110</v>
      </c>
      <c r="M4" s="27">
        <v>0</v>
      </c>
      <c r="N4" s="27">
        <v>0</v>
      </c>
      <c r="O4" s="27">
        <v>5</v>
      </c>
      <c r="P4" s="27">
        <v>101</v>
      </c>
      <c r="Q4" s="27">
        <v>1</v>
      </c>
      <c r="R4" s="27">
        <v>17</v>
      </c>
      <c r="S4" s="27">
        <v>12</v>
      </c>
      <c r="T4" s="27">
        <v>11</v>
      </c>
      <c r="U4" s="27">
        <v>0</v>
      </c>
      <c r="V4" s="27">
        <v>3</v>
      </c>
      <c r="W4" s="44">
        <f>IF(V11=E4,V11)</f>
        <v>406</v>
      </c>
      <c r="X4" s="38">
        <f>IF(E4="","",(D4-E4)/D4)</f>
        <v>0.36463223787167448</v>
      </c>
    </row>
    <row r="5" spans="2:24" x14ac:dyDescent="0.25">
      <c r="B5" s="37">
        <v>2</v>
      </c>
      <c r="C5" s="28" t="s">
        <v>46</v>
      </c>
      <c r="D5" s="26">
        <v>639</v>
      </c>
      <c r="E5" s="27">
        <v>385</v>
      </c>
      <c r="F5" s="27">
        <v>5</v>
      </c>
      <c r="G5" s="27">
        <v>4</v>
      </c>
      <c r="H5" s="27">
        <v>0</v>
      </c>
      <c r="I5" s="27">
        <v>11</v>
      </c>
      <c r="J5" s="27">
        <v>113</v>
      </c>
      <c r="K5" s="27">
        <v>7</v>
      </c>
      <c r="L5" s="27">
        <v>121</v>
      </c>
      <c r="M5" s="27">
        <v>1</v>
      </c>
      <c r="N5" s="27">
        <v>0</v>
      </c>
      <c r="O5" s="27">
        <v>3</v>
      </c>
      <c r="P5" s="27">
        <v>85</v>
      </c>
      <c r="Q5" s="27">
        <v>1</v>
      </c>
      <c r="R5" s="27">
        <v>18</v>
      </c>
      <c r="S5" s="27">
        <v>6</v>
      </c>
      <c r="T5" s="27">
        <v>7</v>
      </c>
      <c r="U5" s="27">
        <v>0</v>
      </c>
      <c r="V5" s="27">
        <v>3</v>
      </c>
      <c r="W5" s="44">
        <f>IF(V12=E5,V12)</f>
        <v>385</v>
      </c>
      <c r="X5" s="38">
        <f>IF(E5="","",(D5-E5)/D5)</f>
        <v>0.39749608763693273</v>
      </c>
    </row>
    <row r="6" spans="2:24" x14ac:dyDescent="0.25">
      <c r="B6" s="37">
        <v>3</v>
      </c>
      <c r="C6" s="28" t="s">
        <v>46</v>
      </c>
      <c r="D6" s="26">
        <v>640</v>
      </c>
      <c r="E6" s="27">
        <v>378</v>
      </c>
      <c r="F6" s="27">
        <v>17</v>
      </c>
      <c r="G6" s="27">
        <v>7</v>
      </c>
      <c r="H6" s="27">
        <v>0</v>
      </c>
      <c r="I6" s="27">
        <v>6</v>
      </c>
      <c r="J6" s="27">
        <v>102</v>
      </c>
      <c r="K6" s="27">
        <v>16</v>
      </c>
      <c r="L6" s="27">
        <v>100</v>
      </c>
      <c r="M6" s="27">
        <v>0</v>
      </c>
      <c r="N6" s="27">
        <v>0</v>
      </c>
      <c r="O6" s="27">
        <v>4</v>
      </c>
      <c r="P6" s="27">
        <v>91</v>
      </c>
      <c r="Q6" s="27">
        <v>1</v>
      </c>
      <c r="R6" s="27">
        <v>15</v>
      </c>
      <c r="S6" s="27">
        <v>10</v>
      </c>
      <c r="T6" s="27">
        <v>6</v>
      </c>
      <c r="U6" s="27">
        <v>2</v>
      </c>
      <c r="V6" s="27">
        <v>1</v>
      </c>
      <c r="W6" s="44">
        <f>IF(V13=E6,V13)</f>
        <v>378</v>
      </c>
      <c r="X6" s="38">
        <f>IF(E6="","",(D6-E6)/D6)</f>
        <v>0.40937499999999999</v>
      </c>
    </row>
    <row r="7" spans="2:24" x14ac:dyDescent="0.25">
      <c r="B7" s="37">
        <v>4</v>
      </c>
      <c r="C7" s="28" t="s">
        <v>47</v>
      </c>
      <c r="D7" s="26">
        <v>296</v>
      </c>
      <c r="E7" s="27">
        <v>167</v>
      </c>
      <c r="F7" s="27">
        <v>8</v>
      </c>
      <c r="G7" s="27">
        <v>1</v>
      </c>
      <c r="H7" s="27">
        <v>0</v>
      </c>
      <c r="I7" s="27">
        <v>5</v>
      </c>
      <c r="J7" s="27">
        <v>26</v>
      </c>
      <c r="K7" s="27">
        <v>6</v>
      </c>
      <c r="L7" s="27">
        <v>62</v>
      </c>
      <c r="M7" s="27">
        <v>1</v>
      </c>
      <c r="N7" s="27">
        <v>0</v>
      </c>
      <c r="O7" s="27">
        <v>5</v>
      </c>
      <c r="P7" s="27">
        <v>44</v>
      </c>
      <c r="Q7" s="27">
        <v>1</v>
      </c>
      <c r="R7" s="27">
        <v>4</v>
      </c>
      <c r="S7" s="27">
        <v>2</v>
      </c>
      <c r="T7" s="27">
        <v>2</v>
      </c>
      <c r="U7" s="27">
        <v>0</v>
      </c>
      <c r="V7" s="27">
        <v>0</v>
      </c>
      <c r="W7" s="44">
        <f>IF(V14=E7,V14)</f>
        <v>167</v>
      </c>
      <c r="X7" s="38">
        <f>IF(E7="","",(D7-E7)/D7)</f>
        <v>0.4358108108108108</v>
      </c>
    </row>
    <row r="8" spans="2:24" x14ac:dyDescent="0.25">
      <c r="B8" s="37">
        <v>5</v>
      </c>
      <c r="C8" s="28" t="s">
        <v>70</v>
      </c>
      <c r="D8" s="26">
        <v>460</v>
      </c>
      <c r="E8" s="27">
        <v>255</v>
      </c>
      <c r="F8" s="27">
        <v>4</v>
      </c>
      <c r="G8" s="27">
        <v>8</v>
      </c>
      <c r="H8" s="27">
        <v>1</v>
      </c>
      <c r="I8" s="27">
        <v>3</v>
      </c>
      <c r="J8" s="27">
        <v>61</v>
      </c>
      <c r="K8" s="27">
        <v>4</v>
      </c>
      <c r="L8" s="27">
        <v>76</v>
      </c>
      <c r="M8" s="27">
        <v>0</v>
      </c>
      <c r="N8" s="27">
        <v>1</v>
      </c>
      <c r="O8" s="27">
        <v>2</v>
      </c>
      <c r="P8" s="27">
        <v>73</v>
      </c>
      <c r="Q8" s="27">
        <v>0</v>
      </c>
      <c r="R8" s="27">
        <v>10</v>
      </c>
      <c r="S8" s="27">
        <v>3</v>
      </c>
      <c r="T8" s="27">
        <v>4</v>
      </c>
      <c r="U8" s="27">
        <v>0</v>
      </c>
      <c r="V8" s="27">
        <v>5</v>
      </c>
      <c r="W8" s="44">
        <f>IF(V15=E8,V15)</f>
        <v>255</v>
      </c>
      <c r="X8" s="38">
        <f>IF(E8="","",(D8-E8)/D8)</f>
        <v>0.44565217391304346</v>
      </c>
    </row>
    <row r="9" spans="2:24" ht="15.75" thickBot="1" x14ac:dyDescent="0.3">
      <c r="B9" s="20"/>
      <c r="C9" s="30"/>
      <c r="D9" s="21">
        <f t="shared" ref="D9:W9" si="0">SUM(D4:D8)</f>
        <v>2674</v>
      </c>
      <c r="E9" s="21">
        <f t="shared" si="0"/>
        <v>1591</v>
      </c>
      <c r="F9" s="21">
        <f t="shared" si="0"/>
        <v>46</v>
      </c>
      <c r="G9" s="21">
        <f t="shared" si="0"/>
        <v>22</v>
      </c>
      <c r="H9" s="21">
        <f t="shared" si="0"/>
        <v>1</v>
      </c>
      <c r="I9" s="21">
        <f t="shared" si="0"/>
        <v>35</v>
      </c>
      <c r="J9" s="21">
        <f t="shared" si="0"/>
        <v>419</v>
      </c>
      <c r="K9" s="21">
        <f t="shared" si="0"/>
        <v>38</v>
      </c>
      <c r="L9" s="21">
        <f t="shared" si="0"/>
        <v>469</v>
      </c>
      <c r="M9" s="21">
        <f t="shared" si="0"/>
        <v>2</v>
      </c>
      <c r="N9" s="21">
        <f t="shared" si="0"/>
        <v>1</v>
      </c>
      <c r="O9" s="21">
        <f t="shared" si="0"/>
        <v>19</v>
      </c>
      <c r="P9" s="21">
        <f t="shared" si="0"/>
        <v>394</v>
      </c>
      <c r="Q9" s="21">
        <f t="shared" si="0"/>
        <v>4</v>
      </c>
      <c r="R9" s="21">
        <f t="shared" si="0"/>
        <v>64</v>
      </c>
      <c r="S9" s="21">
        <f t="shared" si="0"/>
        <v>33</v>
      </c>
      <c r="T9" s="21">
        <f t="shared" si="0"/>
        <v>30</v>
      </c>
      <c r="U9" s="21">
        <f t="shared" si="0"/>
        <v>2</v>
      </c>
      <c r="V9" s="21">
        <f t="shared" si="0"/>
        <v>12</v>
      </c>
      <c r="W9" s="22">
        <f t="shared" si="0"/>
        <v>1591</v>
      </c>
      <c r="X9" s="40">
        <f>(X4+X5+X6+X7+X8)/5</f>
        <v>0.41059326204649232</v>
      </c>
    </row>
    <row r="10" spans="2:24" ht="15.75" thickTop="1" x14ac:dyDescent="0.25"/>
    <row r="11" spans="2:24" x14ac:dyDescent="0.25">
      <c r="V11" s="45">
        <f>SUM(F4:V4)</f>
        <v>406</v>
      </c>
    </row>
    <row r="12" spans="2:24" x14ac:dyDescent="0.25">
      <c r="V12" s="45">
        <f>SUM(F5:V5)</f>
        <v>385</v>
      </c>
    </row>
    <row r="13" spans="2:24" x14ac:dyDescent="0.25">
      <c r="V13" s="45">
        <f>SUM(F6:V6)</f>
        <v>378</v>
      </c>
    </row>
    <row r="14" spans="2:24" x14ac:dyDescent="0.25">
      <c r="V14" s="45">
        <f>SUM(F7:V7)</f>
        <v>167</v>
      </c>
    </row>
    <row r="15" spans="2:24" x14ac:dyDescent="0.25">
      <c r="V15" s="45">
        <f>SUM(F8:V8)</f>
        <v>255</v>
      </c>
    </row>
    <row r="16" spans="2:24" x14ac:dyDescent="0.25">
      <c r="V16" s="48"/>
    </row>
    <row r="17" spans="22:22" x14ac:dyDescent="0.25">
      <c r="V17" s="48"/>
    </row>
    <row r="18" spans="22:22" x14ac:dyDescent="0.25">
      <c r="V18" s="48"/>
    </row>
  </sheetData>
  <sheetProtection algorithmName="SHA-512" hashValue="xLOngn6R0uZyZSqcEtrFjqU8ckdsBXi7n11My0ya01D0JWhVmvpdrKTzQ088CIOxytKOMA5jeJVUgWtMhU5/VQ==" saltValue="YveXV2+ZKn8S3kGnjlKT8A==" spinCount="100000" sheet="1" objects="1" scenarios="1" selectLockedCells="1"/>
  <conditionalFormatting sqref="W4">
    <cfRule type="cellIs" dxfId="45" priority="9" operator="notEqual">
      <formula>$V$11</formula>
    </cfRule>
    <cfRule type="cellIs" dxfId="44" priority="10" operator="equal">
      <formula>$V$11</formula>
    </cfRule>
  </conditionalFormatting>
  <conditionalFormatting sqref="W5">
    <cfRule type="cellIs" dxfId="43" priority="7" operator="notEqual">
      <formula>$V$12</formula>
    </cfRule>
    <cfRule type="cellIs" dxfId="42" priority="8" operator="equal">
      <formula>$V$12</formula>
    </cfRule>
  </conditionalFormatting>
  <conditionalFormatting sqref="W6">
    <cfRule type="cellIs" dxfId="41" priority="5" operator="notEqual">
      <formula>$V$13</formula>
    </cfRule>
    <cfRule type="cellIs" dxfId="40" priority="6" operator="equal">
      <formula>$V$13</formula>
    </cfRule>
  </conditionalFormatting>
  <conditionalFormatting sqref="W7">
    <cfRule type="cellIs" dxfId="39" priority="3" operator="notEqual">
      <formula>$V$14</formula>
    </cfRule>
    <cfRule type="cellIs" dxfId="38" priority="4" operator="equal">
      <formula>$V$14</formula>
    </cfRule>
  </conditionalFormatting>
  <conditionalFormatting sqref="W8">
    <cfRule type="cellIs" dxfId="37" priority="1" operator="notEqual">
      <formula>$V$15</formula>
    </cfRule>
    <cfRule type="cellIs" dxfId="36" priority="2" operator="equal">
      <formula>$V$15</formula>
    </cfRule>
  </conditionalFormatting>
  <pageMargins left="0.25" right="0.25" top="0.75" bottom="0.75" header="0.3" footer="0.3"/>
  <pageSetup paperSize="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9C665-76A6-463F-AF31-478F680DCFB7}">
  <sheetPr codeName="Folha12"/>
  <dimension ref="B2:X13"/>
  <sheetViews>
    <sheetView workbookViewId="0">
      <selection activeCell="D4" sqref="D4:V6"/>
    </sheetView>
  </sheetViews>
  <sheetFormatPr defaultRowHeight="15" x14ac:dyDescent="0.25"/>
  <cols>
    <col min="2" max="2" width="6.5703125" bestFit="1" customWidth="1"/>
    <col min="3" max="3" width="24.28515625" bestFit="1" customWidth="1"/>
    <col min="5" max="5" width="8.140625" bestFit="1" customWidth="1"/>
    <col min="7" max="7" width="6.42578125" bestFit="1" customWidth="1"/>
    <col min="8" max="22" width="8.28515625" customWidth="1"/>
    <col min="23" max="23" width="7" customWidth="1"/>
    <col min="24" max="24" width="8.7109375" bestFit="1" customWidth="1"/>
  </cols>
  <sheetData>
    <row r="2" spans="2:24" x14ac:dyDescent="0.25">
      <c r="B2" s="32" t="s">
        <v>101</v>
      </c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2:24" ht="22.5" x14ac:dyDescent="0.25">
      <c r="B3" s="34" t="s">
        <v>0</v>
      </c>
      <c r="C3" s="9" t="s">
        <v>27</v>
      </c>
      <c r="D3" s="7" t="s">
        <v>1</v>
      </c>
      <c r="E3" s="7" t="s">
        <v>2</v>
      </c>
      <c r="F3" s="35" t="s">
        <v>3</v>
      </c>
      <c r="G3" s="9" t="s">
        <v>4</v>
      </c>
      <c r="H3" s="10" t="s">
        <v>79</v>
      </c>
      <c r="I3" s="11" t="s">
        <v>80</v>
      </c>
      <c r="J3" s="11" t="s">
        <v>6</v>
      </c>
      <c r="K3" s="11" t="s">
        <v>51</v>
      </c>
      <c r="L3" s="11" t="s">
        <v>81</v>
      </c>
      <c r="M3" s="11" t="s">
        <v>55</v>
      </c>
      <c r="N3" s="11" t="s">
        <v>82</v>
      </c>
      <c r="O3" s="7" t="s">
        <v>5</v>
      </c>
      <c r="P3" s="11" t="s">
        <v>53</v>
      </c>
      <c r="Q3" s="11" t="s">
        <v>83</v>
      </c>
      <c r="R3" s="11" t="s">
        <v>7</v>
      </c>
      <c r="S3" s="11" t="s">
        <v>56</v>
      </c>
      <c r="T3" s="11" t="s">
        <v>54</v>
      </c>
      <c r="U3" s="11" t="s">
        <v>84</v>
      </c>
      <c r="V3" s="7" t="s">
        <v>52</v>
      </c>
      <c r="W3" s="36" t="s">
        <v>8</v>
      </c>
      <c r="X3" s="1" t="s">
        <v>9</v>
      </c>
    </row>
    <row r="4" spans="2:24" x14ac:dyDescent="0.25">
      <c r="B4" s="37">
        <v>1</v>
      </c>
      <c r="C4" s="28" t="s">
        <v>71</v>
      </c>
      <c r="D4" s="26">
        <v>857</v>
      </c>
      <c r="E4" s="27">
        <v>482</v>
      </c>
      <c r="F4" s="27">
        <v>5</v>
      </c>
      <c r="G4" s="27">
        <v>7</v>
      </c>
      <c r="H4" s="27">
        <v>1</v>
      </c>
      <c r="I4" s="27">
        <v>15</v>
      </c>
      <c r="J4" s="27">
        <v>130</v>
      </c>
      <c r="K4" s="27">
        <v>7</v>
      </c>
      <c r="L4" s="27">
        <v>121</v>
      </c>
      <c r="M4" s="27">
        <v>0</v>
      </c>
      <c r="N4" s="27">
        <v>0</v>
      </c>
      <c r="O4" s="27">
        <v>3</v>
      </c>
      <c r="P4" s="27">
        <v>149</v>
      </c>
      <c r="Q4" s="27">
        <v>2</v>
      </c>
      <c r="R4" s="27">
        <v>14</v>
      </c>
      <c r="S4" s="27">
        <v>9</v>
      </c>
      <c r="T4" s="27">
        <v>17</v>
      </c>
      <c r="U4" s="27">
        <v>0</v>
      </c>
      <c r="V4" s="27">
        <v>2</v>
      </c>
      <c r="W4" s="44">
        <f>IF(V9=E4,V9)</f>
        <v>482</v>
      </c>
      <c r="X4" s="38">
        <f>IF(E4="","",(D4-E4)/D4)</f>
        <v>0.43757292882147025</v>
      </c>
    </row>
    <row r="5" spans="2:24" x14ac:dyDescent="0.25">
      <c r="B5" s="37">
        <v>2</v>
      </c>
      <c r="C5" s="28" t="s">
        <v>71</v>
      </c>
      <c r="D5" s="26">
        <v>857</v>
      </c>
      <c r="E5" s="27">
        <v>473</v>
      </c>
      <c r="F5" s="27">
        <v>10</v>
      </c>
      <c r="G5" s="27">
        <v>1</v>
      </c>
      <c r="H5" s="27">
        <v>0</v>
      </c>
      <c r="I5" s="27">
        <v>18</v>
      </c>
      <c r="J5" s="27">
        <v>144</v>
      </c>
      <c r="K5" s="27">
        <v>7</v>
      </c>
      <c r="L5" s="27">
        <v>99</v>
      </c>
      <c r="M5" s="27">
        <v>1</v>
      </c>
      <c r="N5" s="27">
        <v>2</v>
      </c>
      <c r="O5" s="27">
        <v>6</v>
      </c>
      <c r="P5" s="27">
        <v>137</v>
      </c>
      <c r="Q5" s="27">
        <v>1</v>
      </c>
      <c r="R5" s="27">
        <v>12</v>
      </c>
      <c r="S5" s="27">
        <v>20</v>
      </c>
      <c r="T5" s="27">
        <v>12</v>
      </c>
      <c r="U5" s="27">
        <v>0</v>
      </c>
      <c r="V5" s="27">
        <v>3</v>
      </c>
      <c r="W5" s="44">
        <f>IF(V10=E5,V10)</f>
        <v>473</v>
      </c>
      <c r="X5" s="38">
        <f>IF(E5="","",(D5-E5)/D5)</f>
        <v>0.44807467911318555</v>
      </c>
    </row>
    <row r="6" spans="2:24" x14ac:dyDescent="0.25">
      <c r="B6" s="37">
        <v>3</v>
      </c>
      <c r="C6" s="28" t="s">
        <v>102</v>
      </c>
      <c r="D6" s="26">
        <v>856</v>
      </c>
      <c r="E6" s="27">
        <v>456</v>
      </c>
      <c r="F6" s="27">
        <v>6</v>
      </c>
      <c r="G6" s="27">
        <v>3</v>
      </c>
      <c r="H6" s="27">
        <v>2</v>
      </c>
      <c r="I6" s="27">
        <v>16</v>
      </c>
      <c r="J6" s="27">
        <v>118</v>
      </c>
      <c r="K6" s="27">
        <v>14</v>
      </c>
      <c r="L6" s="27">
        <v>121</v>
      </c>
      <c r="M6" s="27">
        <v>1</v>
      </c>
      <c r="N6" s="27">
        <v>1</v>
      </c>
      <c r="O6" s="27">
        <v>5</v>
      </c>
      <c r="P6" s="27">
        <v>142</v>
      </c>
      <c r="Q6" s="27">
        <v>1</v>
      </c>
      <c r="R6" s="27">
        <v>8</v>
      </c>
      <c r="S6" s="27">
        <v>10</v>
      </c>
      <c r="T6" s="27">
        <v>7</v>
      </c>
      <c r="U6" s="27">
        <v>0</v>
      </c>
      <c r="V6" s="27">
        <v>1</v>
      </c>
      <c r="W6" s="44">
        <f>IF(V11=E6,V11)</f>
        <v>456</v>
      </c>
      <c r="X6" s="38">
        <f>IF(E6="","",(D6-E6)/D6)</f>
        <v>0.46728971962616822</v>
      </c>
    </row>
    <row r="7" spans="2:24" ht="15.75" thickBot="1" x14ac:dyDescent="0.3">
      <c r="B7" s="20"/>
      <c r="C7" s="30"/>
      <c r="D7" s="21">
        <f t="shared" ref="D7:W7" si="0">SUM(D4:D6)</f>
        <v>2570</v>
      </c>
      <c r="E7" s="21">
        <f t="shared" si="0"/>
        <v>1411</v>
      </c>
      <c r="F7" s="21">
        <f t="shared" si="0"/>
        <v>21</v>
      </c>
      <c r="G7" s="21">
        <f t="shared" si="0"/>
        <v>11</v>
      </c>
      <c r="H7" s="21">
        <f t="shared" si="0"/>
        <v>3</v>
      </c>
      <c r="I7" s="21">
        <f t="shared" si="0"/>
        <v>49</v>
      </c>
      <c r="J7" s="21">
        <f t="shared" si="0"/>
        <v>392</v>
      </c>
      <c r="K7" s="21">
        <f t="shared" si="0"/>
        <v>28</v>
      </c>
      <c r="L7" s="21">
        <f t="shared" si="0"/>
        <v>341</v>
      </c>
      <c r="M7" s="21">
        <f t="shared" si="0"/>
        <v>2</v>
      </c>
      <c r="N7" s="21">
        <f t="shared" si="0"/>
        <v>3</v>
      </c>
      <c r="O7" s="21">
        <f t="shared" si="0"/>
        <v>14</v>
      </c>
      <c r="P7" s="21">
        <f t="shared" si="0"/>
        <v>428</v>
      </c>
      <c r="Q7" s="21">
        <f t="shared" si="0"/>
        <v>4</v>
      </c>
      <c r="R7" s="21">
        <f t="shared" si="0"/>
        <v>34</v>
      </c>
      <c r="S7" s="21">
        <f t="shared" si="0"/>
        <v>39</v>
      </c>
      <c r="T7" s="21">
        <f t="shared" si="0"/>
        <v>36</v>
      </c>
      <c r="U7" s="21">
        <f t="shared" si="0"/>
        <v>0</v>
      </c>
      <c r="V7" s="21">
        <f t="shared" si="0"/>
        <v>6</v>
      </c>
      <c r="W7" s="22">
        <f t="shared" si="0"/>
        <v>1411</v>
      </c>
      <c r="X7" s="40">
        <f>(X4+X5+X6)/3</f>
        <v>0.45097910918694134</v>
      </c>
    </row>
    <row r="8" spans="2:24" ht="15.75" thickTop="1" x14ac:dyDescent="0.25"/>
    <row r="9" spans="2:24" x14ac:dyDescent="0.25">
      <c r="V9" s="45">
        <f>SUM(F4:V4)</f>
        <v>482</v>
      </c>
    </row>
    <row r="10" spans="2:24" x14ac:dyDescent="0.25">
      <c r="V10" s="45">
        <f>SUM(F5:V5)</f>
        <v>473</v>
      </c>
    </row>
    <row r="11" spans="2:24" x14ac:dyDescent="0.25">
      <c r="V11" s="45">
        <f>SUM(F6:V6)</f>
        <v>456</v>
      </c>
    </row>
    <row r="12" spans="2:24" x14ac:dyDescent="0.25">
      <c r="V12" s="48"/>
    </row>
    <row r="13" spans="2:24" x14ac:dyDescent="0.25">
      <c r="V13" s="48"/>
    </row>
  </sheetData>
  <sheetProtection algorithmName="SHA-512" hashValue="sbzsmFp2BRdOE+bff7nXcUjetGh1qDL0mvwKG0MzyF8f5uuuqNZO2xAs3Fv4oqnEq+8vVtF/YLsvHEi0YK5wGw==" saltValue="0iE2+f3i8/EHKeOXQp1xcg==" spinCount="100000" sheet="1" objects="1" scenarios="1" selectLockedCells="1"/>
  <conditionalFormatting sqref="W4">
    <cfRule type="cellIs" dxfId="35" priority="5" operator="notEqual">
      <formula>$V$9</formula>
    </cfRule>
    <cfRule type="cellIs" dxfId="34" priority="6" operator="equal">
      <formula>$V$9</formula>
    </cfRule>
  </conditionalFormatting>
  <conditionalFormatting sqref="W5">
    <cfRule type="cellIs" dxfId="33" priority="3" operator="notEqual">
      <formula>$V$10</formula>
    </cfRule>
    <cfRule type="cellIs" dxfId="32" priority="4" operator="equal">
      <formula>$V$10</formula>
    </cfRule>
  </conditionalFormatting>
  <conditionalFormatting sqref="W6">
    <cfRule type="cellIs" dxfId="31" priority="1" operator="notEqual">
      <formula>$V$11</formula>
    </cfRule>
    <cfRule type="cellIs" dxfId="30" priority="2" operator="equal">
      <formula>$V$11</formula>
    </cfRule>
  </conditionalFormatting>
  <pageMargins left="0.7" right="0.7" top="0.75" bottom="0.75" header="0.3" footer="0.3"/>
  <pageSetup paperSize="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1431C-4488-4729-BC8F-4AFC13F5AA5C}">
  <sheetPr codeName="Folha13"/>
  <dimension ref="B2:X30"/>
  <sheetViews>
    <sheetView workbookViewId="0">
      <selection activeCell="D4" sqref="D4:V14"/>
    </sheetView>
  </sheetViews>
  <sheetFormatPr defaultRowHeight="15" x14ac:dyDescent="0.25"/>
  <cols>
    <col min="1" max="1" width="3.85546875" customWidth="1"/>
    <col min="2" max="2" width="6.5703125" bestFit="1" customWidth="1"/>
    <col min="3" max="3" width="27.85546875" bestFit="1" customWidth="1"/>
    <col min="5" max="5" width="8.140625" bestFit="1" customWidth="1"/>
    <col min="7" max="7" width="6.42578125" bestFit="1" customWidth="1"/>
    <col min="8" max="22" width="8.28515625" customWidth="1"/>
    <col min="23" max="23" width="7.140625" customWidth="1"/>
    <col min="24" max="24" width="8.140625" bestFit="1" customWidth="1"/>
  </cols>
  <sheetData>
    <row r="2" spans="2:24" x14ac:dyDescent="0.25">
      <c r="B2" s="32" t="s">
        <v>103</v>
      </c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2:24" ht="22.5" x14ac:dyDescent="0.25">
      <c r="B3" s="34" t="s">
        <v>0</v>
      </c>
      <c r="C3" s="9" t="s">
        <v>27</v>
      </c>
      <c r="D3" s="7" t="s">
        <v>1</v>
      </c>
      <c r="E3" s="7" t="s">
        <v>2</v>
      </c>
      <c r="F3" s="35" t="s">
        <v>3</v>
      </c>
      <c r="G3" s="9" t="s">
        <v>4</v>
      </c>
      <c r="H3" s="10" t="s">
        <v>79</v>
      </c>
      <c r="I3" s="11" t="s">
        <v>80</v>
      </c>
      <c r="J3" s="11" t="s">
        <v>6</v>
      </c>
      <c r="K3" s="11" t="s">
        <v>51</v>
      </c>
      <c r="L3" s="11" t="s">
        <v>81</v>
      </c>
      <c r="M3" s="11" t="s">
        <v>55</v>
      </c>
      <c r="N3" s="11" t="s">
        <v>82</v>
      </c>
      <c r="O3" s="7" t="s">
        <v>5</v>
      </c>
      <c r="P3" s="11" t="s">
        <v>53</v>
      </c>
      <c r="Q3" s="11" t="s">
        <v>83</v>
      </c>
      <c r="R3" s="11" t="s">
        <v>7</v>
      </c>
      <c r="S3" s="11" t="s">
        <v>56</v>
      </c>
      <c r="T3" s="11" t="s">
        <v>54</v>
      </c>
      <c r="U3" s="11" t="s">
        <v>84</v>
      </c>
      <c r="V3" s="7" t="s">
        <v>52</v>
      </c>
      <c r="W3" s="36" t="s">
        <v>8</v>
      </c>
      <c r="X3" s="1" t="s">
        <v>9</v>
      </c>
    </row>
    <row r="4" spans="2:24" x14ac:dyDescent="0.25">
      <c r="B4" s="37">
        <v>1</v>
      </c>
      <c r="C4" s="28" t="s">
        <v>72</v>
      </c>
      <c r="D4" s="26">
        <v>469</v>
      </c>
      <c r="E4" s="26">
        <v>313</v>
      </c>
      <c r="F4" s="42">
        <v>9</v>
      </c>
      <c r="G4" s="27">
        <v>3</v>
      </c>
      <c r="H4" s="27">
        <v>0</v>
      </c>
      <c r="I4" s="27">
        <v>22</v>
      </c>
      <c r="J4" s="27">
        <v>74</v>
      </c>
      <c r="K4" s="27">
        <v>6</v>
      </c>
      <c r="L4" s="27">
        <v>118</v>
      </c>
      <c r="M4" s="27">
        <v>0</v>
      </c>
      <c r="N4" s="27">
        <v>0</v>
      </c>
      <c r="O4" s="27">
        <v>4</v>
      </c>
      <c r="P4" s="27">
        <v>45</v>
      </c>
      <c r="Q4" s="27">
        <v>1</v>
      </c>
      <c r="R4" s="27">
        <v>17</v>
      </c>
      <c r="S4" s="27">
        <v>10</v>
      </c>
      <c r="T4" s="27">
        <v>4</v>
      </c>
      <c r="U4" s="27">
        <v>0</v>
      </c>
      <c r="V4" s="27">
        <v>0</v>
      </c>
      <c r="W4" s="44">
        <f t="shared" ref="W4:W14" si="0">IF(V17=E4,V17)</f>
        <v>313</v>
      </c>
      <c r="X4" s="38">
        <f t="shared" ref="X4:X14" si="1">IF(E4="","",(D4-E4)/D4)</f>
        <v>0.3326226012793177</v>
      </c>
    </row>
    <row r="5" spans="2:24" x14ac:dyDescent="0.25">
      <c r="B5" s="37">
        <v>2</v>
      </c>
      <c r="C5" s="28" t="s">
        <v>73</v>
      </c>
      <c r="D5" s="26">
        <v>1032</v>
      </c>
      <c r="E5" s="26">
        <v>724</v>
      </c>
      <c r="F5" s="42">
        <v>19</v>
      </c>
      <c r="G5" s="27">
        <v>6</v>
      </c>
      <c r="H5" s="27">
        <v>0</v>
      </c>
      <c r="I5" s="27">
        <v>50</v>
      </c>
      <c r="J5" s="27">
        <v>131</v>
      </c>
      <c r="K5" s="27">
        <v>3</v>
      </c>
      <c r="L5" s="27">
        <v>278</v>
      </c>
      <c r="M5" s="27">
        <v>4</v>
      </c>
      <c r="N5" s="27">
        <v>1</v>
      </c>
      <c r="O5" s="27">
        <v>12</v>
      </c>
      <c r="P5" s="27">
        <v>123</v>
      </c>
      <c r="Q5" s="27">
        <v>1</v>
      </c>
      <c r="R5" s="27">
        <v>51</v>
      </c>
      <c r="S5" s="27">
        <v>31</v>
      </c>
      <c r="T5" s="27">
        <v>13</v>
      </c>
      <c r="U5" s="27">
        <v>0</v>
      </c>
      <c r="V5" s="27">
        <v>1</v>
      </c>
      <c r="W5" s="44">
        <f t="shared" si="0"/>
        <v>724</v>
      </c>
      <c r="X5" s="38">
        <f t="shared" si="1"/>
        <v>0.29844961240310075</v>
      </c>
    </row>
    <row r="6" spans="2:24" x14ac:dyDescent="0.25">
      <c r="B6" s="37">
        <v>3</v>
      </c>
      <c r="C6" s="28" t="s">
        <v>73</v>
      </c>
      <c r="D6" s="26">
        <v>1032</v>
      </c>
      <c r="E6" s="26">
        <v>714</v>
      </c>
      <c r="F6" s="42">
        <v>9</v>
      </c>
      <c r="G6" s="27">
        <v>8</v>
      </c>
      <c r="H6" s="27">
        <v>0</v>
      </c>
      <c r="I6" s="27">
        <v>44</v>
      </c>
      <c r="J6" s="27">
        <v>145</v>
      </c>
      <c r="K6" s="27">
        <v>7</v>
      </c>
      <c r="L6" s="27">
        <v>260</v>
      </c>
      <c r="M6" s="27">
        <v>2</v>
      </c>
      <c r="N6" s="27">
        <v>0</v>
      </c>
      <c r="O6" s="27">
        <v>8</v>
      </c>
      <c r="P6" s="27">
        <v>140</v>
      </c>
      <c r="Q6" s="27">
        <v>0</v>
      </c>
      <c r="R6" s="27">
        <v>54</v>
      </c>
      <c r="S6" s="27">
        <v>21</v>
      </c>
      <c r="T6" s="27">
        <v>14</v>
      </c>
      <c r="U6" s="27">
        <v>0</v>
      </c>
      <c r="V6" s="27">
        <v>2</v>
      </c>
      <c r="W6" s="44">
        <f t="shared" si="0"/>
        <v>714</v>
      </c>
      <c r="X6" s="38">
        <f t="shared" si="1"/>
        <v>0.30813953488372092</v>
      </c>
    </row>
    <row r="7" spans="2:24" x14ac:dyDescent="0.25">
      <c r="B7" s="37">
        <v>4</v>
      </c>
      <c r="C7" s="28" t="s">
        <v>74</v>
      </c>
      <c r="D7" s="26">
        <v>969</v>
      </c>
      <c r="E7" s="26">
        <v>637</v>
      </c>
      <c r="F7" s="42">
        <v>15</v>
      </c>
      <c r="G7" s="27">
        <v>1</v>
      </c>
      <c r="H7" s="27">
        <v>0</v>
      </c>
      <c r="I7" s="27">
        <v>33</v>
      </c>
      <c r="J7" s="27">
        <v>156</v>
      </c>
      <c r="K7" s="27">
        <v>4</v>
      </c>
      <c r="L7" s="27">
        <v>180</v>
      </c>
      <c r="M7" s="27">
        <v>2</v>
      </c>
      <c r="N7" s="27">
        <v>0</v>
      </c>
      <c r="O7" s="27">
        <v>9</v>
      </c>
      <c r="P7" s="27">
        <v>147</v>
      </c>
      <c r="Q7" s="27">
        <v>0</v>
      </c>
      <c r="R7" s="27">
        <v>42</v>
      </c>
      <c r="S7" s="27">
        <v>25</v>
      </c>
      <c r="T7" s="27">
        <v>22</v>
      </c>
      <c r="U7" s="27">
        <v>1</v>
      </c>
      <c r="V7" s="27">
        <v>0</v>
      </c>
      <c r="W7" s="44">
        <f t="shared" si="0"/>
        <v>637</v>
      </c>
      <c r="X7" s="38">
        <f t="shared" si="1"/>
        <v>0.34262125902992774</v>
      </c>
    </row>
    <row r="8" spans="2:24" x14ac:dyDescent="0.25">
      <c r="B8" s="37">
        <v>5</v>
      </c>
      <c r="C8" s="28" t="s">
        <v>74</v>
      </c>
      <c r="D8" s="26">
        <v>969</v>
      </c>
      <c r="E8" s="26">
        <v>621</v>
      </c>
      <c r="F8" s="42">
        <v>10</v>
      </c>
      <c r="G8" s="27">
        <v>4</v>
      </c>
      <c r="H8" s="27">
        <v>1</v>
      </c>
      <c r="I8" s="27">
        <v>28</v>
      </c>
      <c r="J8" s="27">
        <v>156</v>
      </c>
      <c r="K8" s="27">
        <v>10</v>
      </c>
      <c r="L8" s="27">
        <v>210</v>
      </c>
      <c r="M8" s="27">
        <v>1</v>
      </c>
      <c r="N8" s="27">
        <v>0</v>
      </c>
      <c r="O8" s="27">
        <v>11</v>
      </c>
      <c r="P8" s="27">
        <v>129</v>
      </c>
      <c r="Q8" s="27">
        <v>0</v>
      </c>
      <c r="R8" s="27">
        <v>23</v>
      </c>
      <c r="S8" s="27">
        <v>20</v>
      </c>
      <c r="T8" s="27">
        <v>18</v>
      </c>
      <c r="U8" s="27">
        <v>0</v>
      </c>
      <c r="V8" s="27">
        <v>0</v>
      </c>
      <c r="W8" s="44">
        <f t="shared" si="0"/>
        <v>621</v>
      </c>
      <c r="X8" s="38">
        <f t="shared" si="1"/>
        <v>0.3591331269349845</v>
      </c>
    </row>
    <row r="9" spans="2:24" x14ac:dyDescent="0.25">
      <c r="B9" s="37">
        <v>6</v>
      </c>
      <c r="C9" s="28" t="s">
        <v>48</v>
      </c>
      <c r="D9" s="26">
        <v>339</v>
      </c>
      <c r="E9" s="26">
        <v>188</v>
      </c>
      <c r="F9" s="42">
        <v>6</v>
      </c>
      <c r="G9" s="27">
        <v>6</v>
      </c>
      <c r="H9" s="27">
        <v>0</v>
      </c>
      <c r="I9" s="27">
        <v>6</v>
      </c>
      <c r="J9" s="27">
        <v>58</v>
      </c>
      <c r="K9" s="27">
        <v>4</v>
      </c>
      <c r="L9" s="27">
        <v>50</v>
      </c>
      <c r="M9" s="27">
        <v>0</v>
      </c>
      <c r="N9" s="27">
        <v>0</v>
      </c>
      <c r="O9" s="27">
        <v>2</v>
      </c>
      <c r="P9" s="27">
        <v>38</v>
      </c>
      <c r="Q9" s="27">
        <v>0</v>
      </c>
      <c r="R9" s="27">
        <v>6</v>
      </c>
      <c r="S9" s="27">
        <v>7</v>
      </c>
      <c r="T9" s="27">
        <v>5</v>
      </c>
      <c r="U9" s="27">
        <v>0</v>
      </c>
      <c r="V9" s="27">
        <v>0</v>
      </c>
      <c r="W9" s="44">
        <f t="shared" si="0"/>
        <v>188</v>
      </c>
      <c r="X9" s="38">
        <f t="shared" si="1"/>
        <v>0.44542772861356933</v>
      </c>
    </row>
    <row r="10" spans="2:24" x14ac:dyDescent="0.25">
      <c r="B10" s="37">
        <v>7</v>
      </c>
      <c r="C10" s="29" t="s">
        <v>49</v>
      </c>
      <c r="D10" s="26">
        <v>776</v>
      </c>
      <c r="E10" s="26">
        <v>537</v>
      </c>
      <c r="F10" s="42">
        <v>12</v>
      </c>
      <c r="G10" s="27">
        <v>4</v>
      </c>
      <c r="H10" s="27">
        <v>0</v>
      </c>
      <c r="I10" s="27">
        <v>32</v>
      </c>
      <c r="J10" s="27">
        <v>113</v>
      </c>
      <c r="K10" s="27">
        <v>9</v>
      </c>
      <c r="L10" s="27">
        <v>169</v>
      </c>
      <c r="M10" s="27">
        <v>2</v>
      </c>
      <c r="N10" s="27">
        <v>2</v>
      </c>
      <c r="O10" s="27">
        <v>8</v>
      </c>
      <c r="P10" s="27">
        <v>130</v>
      </c>
      <c r="Q10" s="27">
        <v>1</v>
      </c>
      <c r="R10" s="27">
        <v>26</v>
      </c>
      <c r="S10" s="27">
        <v>15</v>
      </c>
      <c r="T10" s="27">
        <v>13</v>
      </c>
      <c r="U10" s="27">
        <v>1</v>
      </c>
      <c r="V10" s="27">
        <v>0</v>
      </c>
      <c r="W10" s="44">
        <f t="shared" si="0"/>
        <v>537</v>
      </c>
      <c r="X10" s="38">
        <f t="shared" si="1"/>
        <v>0.3079896907216495</v>
      </c>
    </row>
    <row r="11" spans="2:24" x14ac:dyDescent="0.25">
      <c r="B11" s="37">
        <v>8</v>
      </c>
      <c r="C11" s="29" t="s">
        <v>75</v>
      </c>
      <c r="D11" s="26">
        <v>776</v>
      </c>
      <c r="E11" s="26">
        <v>500</v>
      </c>
      <c r="F11" s="42">
        <v>11</v>
      </c>
      <c r="G11" s="27">
        <v>6</v>
      </c>
      <c r="H11" s="27">
        <v>1</v>
      </c>
      <c r="I11" s="27">
        <v>26</v>
      </c>
      <c r="J11" s="27">
        <v>104</v>
      </c>
      <c r="K11" s="27">
        <v>5</v>
      </c>
      <c r="L11" s="27">
        <v>159</v>
      </c>
      <c r="M11" s="27">
        <v>0</v>
      </c>
      <c r="N11" s="27">
        <v>0</v>
      </c>
      <c r="O11" s="27">
        <v>10</v>
      </c>
      <c r="P11" s="27">
        <v>123</v>
      </c>
      <c r="Q11" s="27">
        <v>0</v>
      </c>
      <c r="R11" s="27">
        <v>31</v>
      </c>
      <c r="S11" s="27">
        <v>11</v>
      </c>
      <c r="T11" s="27">
        <v>12</v>
      </c>
      <c r="U11" s="27">
        <v>1</v>
      </c>
      <c r="V11" s="27">
        <v>0</v>
      </c>
      <c r="W11" s="44">
        <f t="shared" si="0"/>
        <v>500</v>
      </c>
      <c r="X11" s="38">
        <f t="shared" si="1"/>
        <v>0.35567010309278352</v>
      </c>
    </row>
    <row r="12" spans="2:24" x14ac:dyDescent="0.25">
      <c r="B12" s="37">
        <v>9</v>
      </c>
      <c r="C12" s="28" t="s">
        <v>76</v>
      </c>
      <c r="D12" s="26">
        <v>909</v>
      </c>
      <c r="E12" s="26">
        <v>579</v>
      </c>
      <c r="F12" s="42">
        <v>11</v>
      </c>
      <c r="G12" s="27">
        <v>10</v>
      </c>
      <c r="H12" s="27">
        <v>1</v>
      </c>
      <c r="I12" s="27">
        <v>32</v>
      </c>
      <c r="J12" s="27">
        <v>132</v>
      </c>
      <c r="K12" s="27">
        <v>10</v>
      </c>
      <c r="L12" s="27">
        <v>136</v>
      </c>
      <c r="M12" s="27">
        <v>0</v>
      </c>
      <c r="N12" s="27">
        <v>1</v>
      </c>
      <c r="O12" s="27">
        <v>11</v>
      </c>
      <c r="P12" s="27">
        <v>182</v>
      </c>
      <c r="Q12" s="27">
        <v>1</v>
      </c>
      <c r="R12" s="27">
        <v>27</v>
      </c>
      <c r="S12" s="27">
        <v>10</v>
      </c>
      <c r="T12" s="27">
        <v>14</v>
      </c>
      <c r="U12" s="27">
        <v>0</v>
      </c>
      <c r="V12" s="27">
        <v>1</v>
      </c>
      <c r="W12" s="44">
        <f t="shared" si="0"/>
        <v>579</v>
      </c>
      <c r="X12" s="38">
        <f t="shared" si="1"/>
        <v>0.36303630363036304</v>
      </c>
    </row>
    <row r="13" spans="2:24" x14ac:dyDescent="0.25">
      <c r="B13" s="37">
        <v>10</v>
      </c>
      <c r="C13" s="28" t="s">
        <v>77</v>
      </c>
      <c r="D13" s="26">
        <v>1148</v>
      </c>
      <c r="E13" s="26">
        <v>780</v>
      </c>
      <c r="F13" s="42">
        <v>17</v>
      </c>
      <c r="G13" s="27">
        <v>3</v>
      </c>
      <c r="H13" s="27">
        <v>1</v>
      </c>
      <c r="I13" s="27">
        <v>43</v>
      </c>
      <c r="J13" s="27">
        <v>214</v>
      </c>
      <c r="K13" s="27">
        <v>12</v>
      </c>
      <c r="L13" s="27">
        <v>191</v>
      </c>
      <c r="M13" s="27">
        <v>2</v>
      </c>
      <c r="N13" s="27">
        <v>1</v>
      </c>
      <c r="O13" s="27">
        <v>28</v>
      </c>
      <c r="P13" s="27">
        <v>170</v>
      </c>
      <c r="Q13" s="27">
        <v>1</v>
      </c>
      <c r="R13" s="27">
        <v>42</v>
      </c>
      <c r="S13" s="27">
        <v>30</v>
      </c>
      <c r="T13" s="27">
        <v>23</v>
      </c>
      <c r="U13" s="27">
        <v>0</v>
      </c>
      <c r="V13" s="27">
        <v>2</v>
      </c>
      <c r="W13" s="44">
        <f t="shared" si="0"/>
        <v>780</v>
      </c>
      <c r="X13" s="38">
        <f t="shared" si="1"/>
        <v>0.32055749128919858</v>
      </c>
    </row>
    <row r="14" spans="2:24" x14ac:dyDescent="0.25">
      <c r="B14" s="37">
        <v>11</v>
      </c>
      <c r="C14" s="29" t="s">
        <v>48</v>
      </c>
      <c r="D14" s="26">
        <v>507</v>
      </c>
      <c r="E14" s="26">
        <v>301</v>
      </c>
      <c r="F14" s="42">
        <v>5</v>
      </c>
      <c r="G14" s="27">
        <v>2</v>
      </c>
      <c r="H14" s="27">
        <v>0</v>
      </c>
      <c r="I14" s="27">
        <v>15</v>
      </c>
      <c r="J14" s="27">
        <v>80</v>
      </c>
      <c r="K14" s="27">
        <v>4</v>
      </c>
      <c r="L14" s="27">
        <v>101</v>
      </c>
      <c r="M14" s="27">
        <v>0</v>
      </c>
      <c r="N14" s="27">
        <v>0</v>
      </c>
      <c r="O14" s="27">
        <v>7</v>
      </c>
      <c r="P14" s="27">
        <v>63</v>
      </c>
      <c r="Q14" s="27">
        <v>0</v>
      </c>
      <c r="R14" s="27">
        <v>8</v>
      </c>
      <c r="S14" s="27">
        <v>7</v>
      </c>
      <c r="T14" s="27">
        <v>8</v>
      </c>
      <c r="U14" s="27">
        <v>0</v>
      </c>
      <c r="V14" s="27">
        <v>1</v>
      </c>
      <c r="W14" s="44">
        <f t="shared" si="0"/>
        <v>301</v>
      </c>
      <c r="X14" s="38">
        <f t="shared" si="1"/>
        <v>0.40631163708086787</v>
      </c>
    </row>
    <row r="15" spans="2:24" ht="15.75" thickBot="1" x14ac:dyDescent="0.3">
      <c r="B15" s="20"/>
      <c r="C15" s="30"/>
      <c r="D15" s="21">
        <f t="shared" ref="D15:W15" si="2">SUM(D4:D14)</f>
        <v>8926</v>
      </c>
      <c r="E15" s="21">
        <f t="shared" si="2"/>
        <v>5894</v>
      </c>
      <c r="F15" s="21">
        <f t="shared" si="2"/>
        <v>124</v>
      </c>
      <c r="G15" s="21">
        <f t="shared" si="2"/>
        <v>53</v>
      </c>
      <c r="H15" s="21">
        <f t="shared" si="2"/>
        <v>4</v>
      </c>
      <c r="I15" s="21">
        <f t="shared" si="2"/>
        <v>331</v>
      </c>
      <c r="J15" s="21">
        <f t="shared" si="2"/>
        <v>1363</v>
      </c>
      <c r="K15" s="21">
        <f t="shared" si="2"/>
        <v>74</v>
      </c>
      <c r="L15" s="21">
        <f t="shared" si="2"/>
        <v>1852</v>
      </c>
      <c r="M15" s="21">
        <f t="shared" si="2"/>
        <v>13</v>
      </c>
      <c r="N15" s="21">
        <f t="shared" si="2"/>
        <v>5</v>
      </c>
      <c r="O15" s="21">
        <f t="shared" si="2"/>
        <v>110</v>
      </c>
      <c r="P15" s="21">
        <f t="shared" si="2"/>
        <v>1290</v>
      </c>
      <c r="Q15" s="21">
        <f t="shared" si="2"/>
        <v>5</v>
      </c>
      <c r="R15" s="21">
        <f t="shared" si="2"/>
        <v>327</v>
      </c>
      <c r="S15" s="21">
        <f t="shared" si="2"/>
        <v>187</v>
      </c>
      <c r="T15" s="21">
        <f t="shared" si="2"/>
        <v>146</v>
      </c>
      <c r="U15" s="21">
        <f t="shared" si="2"/>
        <v>3</v>
      </c>
      <c r="V15" s="21">
        <f t="shared" si="2"/>
        <v>7</v>
      </c>
      <c r="W15" s="22">
        <f t="shared" si="2"/>
        <v>5894</v>
      </c>
      <c r="X15" s="43">
        <f>(X4+X5+X6+X7+X8+X9+X10+X11+X12+X13+X14)/11</f>
        <v>0.3490871899054076</v>
      </c>
    </row>
    <row r="16" spans="2:24" ht="15.75" thickTop="1" x14ac:dyDescent="0.25"/>
    <row r="17" spans="22:22" x14ac:dyDescent="0.25">
      <c r="V17" s="45">
        <f t="shared" ref="V17:V27" si="3">SUM(F4:V4)</f>
        <v>313</v>
      </c>
    </row>
    <row r="18" spans="22:22" x14ac:dyDescent="0.25">
      <c r="V18" s="45">
        <f t="shared" si="3"/>
        <v>724</v>
      </c>
    </row>
    <row r="19" spans="22:22" x14ac:dyDescent="0.25">
      <c r="V19" s="45">
        <f t="shared" si="3"/>
        <v>714</v>
      </c>
    </row>
    <row r="20" spans="22:22" x14ac:dyDescent="0.25">
      <c r="V20" s="45">
        <f t="shared" si="3"/>
        <v>637</v>
      </c>
    </row>
    <row r="21" spans="22:22" x14ac:dyDescent="0.25">
      <c r="V21" s="45">
        <f t="shared" si="3"/>
        <v>621</v>
      </c>
    </row>
    <row r="22" spans="22:22" x14ac:dyDescent="0.25">
      <c r="V22" s="45">
        <f t="shared" si="3"/>
        <v>188</v>
      </c>
    </row>
    <row r="23" spans="22:22" x14ac:dyDescent="0.25">
      <c r="V23" s="45">
        <f t="shared" si="3"/>
        <v>537</v>
      </c>
    </row>
    <row r="24" spans="22:22" x14ac:dyDescent="0.25">
      <c r="V24" s="45">
        <f t="shared" si="3"/>
        <v>500</v>
      </c>
    </row>
    <row r="25" spans="22:22" x14ac:dyDescent="0.25">
      <c r="V25" s="45">
        <f t="shared" si="3"/>
        <v>579</v>
      </c>
    </row>
    <row r="26" spans="22:22" x14ac:dyDescent="0.25">
      <c r="V26" s="45">
        <f t="shared" si="3"/>
        <v>780</v>
      </c>
    </row>
    <row r="27" spans="22:22" x14ac:dyDescent="0.25">
      <c r="V27" s="45">
        <f t="shared" si="3"/>
        <v>301</v>
      </c>
    </row>
    <row r="28" spans="22:22" x14ac:dyDescent="0.25">
      <c r="V28" s="48"/>
    </row>
    <row r="29" spans="22:22" x14ac:dyDescent="0.25">
      <c r="V29" s="48"/>
    </row>
    <row r="30" spans="22:22" x14ac:dyDescent="0.25">
      <c r="V30" s="48"/>
    </row>
  </sheetData>
  <sheetProtection algorithmName="SHA-512" hashValue="QhD9e2iEmExgXYrDkLAfzrtKsTFmssDKBB40n47B61NlTDA30PEGnssHj/zCl5V5humctgMeZ5XkRcgQzwZ1wg==" saltValue="VajVxogq034b57KV5GWylA==" spinCount="100000" sheet="1" objects="1" scenarios="1" selectLockedCells="1"/>
  <conditionalFormatting sqref="W4">
    <cfRule type="cellIs" dxfId="29" priority="21" operator="notEqual">
      <formula>$V$17</formula>
    </cfRule>
    <cfRule type="cellIs" dxfId="28" priority="22" operator="equal">
      <formula>$V$17</formula>
    </cfRule>
  </conditionalFormatting>
  <conditionalFormatting sqref="W5">
    <cfRule type="cellIs" dxfId="27" priority="19" operator="notEqual">
      <formula>$V$18</formula>
    </cfRule>
    <cfRule type="cellIs" dxfId="26" priority="20" operator="equal">
      <formula>$V$18</formula>
    </cfRule>
  </conditionalFormatting>
  <conditionalFormatting sqref="W6">
    <cfRule type="cellIs" dxfId="25" priority="17" operator="notEqual">
      <formula>$V$19</formula>
    </cfRule>
    <cfRule type="cellIs" dxfId="24" priority="18" operator="equal">
      <formula>$V$19</formula>
    </cfRule>
  </conditionalFormatting>
  <conditionalFormatting sqref="W7">
    <cfRule type="cellIs" dxfId="23" priority="15" operator="notEqual">
      <formula>$V$20</formula>
    </cfRule>
    <cfRule type="cellIs" dxfId="22" priority="16" operator="equal">
      <formula>$V$20</formula>
    </cfRule>
  </conditionalFormatting>
  <conditionalFormatting sqref="W8">
    <cfRule type="cellIs" dxfId="21" priority="13" operator="notEqual">
      <formula>$V$21</formula>
    </cfRule>
    <cfRule type="cellIs" dxfId="20" priority="14" operator="equal">
      <formula>$V$21</formula>
    </cfRule>
  </conditionalFormatting>
  <conditionalFormatting sqref="W9">
    <cfRule type="cellIs" dxfId="19" priority="11" operator="notEqual">
      <formula>$V$22</formula>
    </cfRule>
    <cfRule type="cellIs" dxfId="18" priority="12" operator="equal">
      <formula>$V$22</formula>
    </cfRule>
  </conditionalFormatting>
  <conditionalFormatting sqref="W10">
    <cfRule type="cellIs" dxfId="17" priority="9" operator="notEqual">
      <formula>$V$23</formula>
    </cfRule>
    <cfRule type="cellIs" dxfId="16" priority="10" operator="equal">
      <formula>$V$23</formula>
    </cfRule>
  </conditionalFormatting>
  <conditionalFormatting sqref="W11">
    <cfRule type="cellIs" dxfId="15" priority="7" operator="notEqual">
      <formula>$V$24</formula>
    </cfRule>
    <cfRule type="cellIs" dxfId="14" priority="8" operator="equal">
      <formula>$V$24</formula>
    </cfRule>
  </conditionalFormatting>
  <conditionalFormatting sqref="W12">
    <cfRule type="cellIs" dxfId="13" priority="5" operator="notEqual">
      <formula>$V$25</formula>
    </cfRule>
    <cfRule type="cellIs" dxfId="12" priority="6" operator="equal">
      <formula>$V$25</formula>
    </cfRule>
  </conditionalFormatting>
  <conditionalFormatting sqref="W13">
    <cfRule type="cellIs" dxfId="11" priority="3" operator="notEqual">
      <formula>$V$26</formula>
    </cfRule>
    <cfRule type="cellIs" dxfId="10" priority="4" operator="equal">
      <formula>$V$26</formula>
    </cfRule>
  </conditionalFormatting>
  <conditionalFormatting sqref="W14">
    <cfRule type="cellIs" dxfId="9" priority="1" operator="notEqual">
      <formula>$V$27</formula>
    </cfRule>
    <cfRule type="cellIs" dxfId="8" priority="2" operator="equal">
      <formula>$V$27</formula>
    </cfRule>
  </conditionalFormatting>
  <pageMargins left="0.25" right="0.25" top="0.75" bottom="0.75" header="0.3" footer="0.3"/>
  <pageSetup paperSize="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F964C-29E1-408E-9871-5E82E08F6A43}">
  <sheetPr codeName="Folha14"/>
  <dimension ref="B2:X13"/>
  <sheetViews>
    <sheetView workbookViewId="0">
      <selection activeCell="D4" sqref="D4:V7"/>
    </sheetView>
  </sheetViews>
  <sheetFormatPr defaultRowHeight="15" x14ac:dyDescent="0.25"/>
  <cols>
    <col min="1" max="1" width="4.28515625" customWidth="1"/>
    <col min="2" max="2" width="6.5703125" bestFit="1" customWidth="1"/>
    <col min="3" max="3" width="28.5703125" bestFit="1" customWidth="1"/>
    <col min="4" max="4" width="8" bestFit="1" customWidth="1"/>
    <col min="5" max="5" width="8.140625" bestFit="1" customWidth="1"/>
    <col min="6" max="6" width="8.42578125" bestFit="1" customWidth="1"/>
    <col min="7" max="7" width="6.42578125" bestFit="1" customWidth="1"/>
    <col min="8" max="8" width="6.7109375" bestFit="1" customWidth="1"/>
    <col min="9" max="9" width="6.5703125" bestFit="1" customWidth="1"/>
    <col min="10" max="10" width="4.7109375" bestFit="1" customWidth="1"/>
    <col min="11" max="13" width="5" bestFit="1" customWidth="1"/>
    <col min="14" max="14" width="6.28515625" bestFit="1" customWidth="1"/>
    <col min="15" max="15" width="8.85546875" bestFit="1" customWidth="1"/>
    <col min="16" max="18" width="5" bestFit="1" customWidth="1"/>
    <col min="19" max="19" width="7.42578125" bestFit="1" customWidth="1"/>
    <col min="20" max="21" width="5" bestFit="1" customWidth="1"/>
    <col min="22" max="22" width="5.42578125" bestFit="1" customWidth="1"/>
    <col min="23" max="23" width="7" customWidth="1"/>
    <col min="24" max="24" width="8.7109375" bestFit="1" customWidth="1"/>
  </cols>
  <sheetData>
    <row r="2" spans="2:24" x14ac:dyDescent="0.25">
      <c r="B2" s="32" t="s">
        <v>104</v>
      </c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2:24" ht="22.5" x14ac:dyDescent="0.25">
      <c r="B3" s="34" t="s">
        <v>0</v>
      </c>
      <c r="C3" s="9" t="s">
        <v>27</v>
      </c>
      <c r="D3" s="7" t="s">
        <v>1</v>
      </c>
      <c r="E3" s="7" t="s">
        <v>2</v>
      </c>
      <c r="F3" s="35" t="s">
        <v>3</v>
      </c>
      <c r="G3" s="9" t="s">
        <v>4</v>
      </c>
      <c r="H3" s="10" t="s">
        <v>79</v>
      </c>
      <c r="I3" s="11" t="s">
        <v>80</v>
      </c>
      <c r="J3" s="11" t="s">
        <v>6</v>
      </c>
      <c r="K3" s="11" t="s">
        <v>51</v>
      </c>
      <c r="L3" s="11" t="s">
        <v>81</v>
      </c>
      <c r="M3" s="11" t="s">
        <v>55</v>
      </c>
      <c r="N3" s="11" t="s">
        <v>82</v>
      </c>
      <c r="O3" s="7" t="s">
        <v>5</v>
      </c>
      <c r="P3" s="11" t="s">
        <v>53</v>
      </c>
      <c r="Q3" s="11" t="s">
        <v>83</v>
      </c>
      <c r="R3" s="11" t="s">
        <v>7</v>
      </c>
      <c r="S3" s="11" t="s">
        <v>56</v>
      </c>
      <c r="T3" s="11" t="s">
        <v>54</v>
      </c>
      <c r="U3" s="11" t="s">
        <v>84</v>
      </c>
      <c r="V3" s="7" t="s">
        <v>52</v>
      </c>
      <c r="W3" s="36" t="s">
        <v>8</v>
      </c>
      <c r="X3" s="1" t="s">
        <v>9</v>
      </c>
    </row>
    <row r="4" spans="2:24" x14ac:dyDescent="0.25">
      <c r="B4" s="37">
        <v>1</v>
      </c>
      <c r="C4" s="28" t="s">
        <v>32</v>
      </c>
      <c r="D4" s="26">
        <v>639</v>
      </c>
      <c r="E4" s="27">
        <v>378</v>
      </c>
      <c r="F4" s="27">
        <v>7</v>
      </c>
      <c r="G4" s="27">
        <v>4</v>
      </c>
      <c r="H4" s="27">
        <v>1</v>
      </c>
      <c r="I4" s="27">
        <v>9</v>
      </c>
      <c r="J4" s="27">
        <v>104</v>
      </c>
      <c r="K4" s="27">
        <v>6</v>
      </c>
      <c r="L4" s="27">
        <v>72</v>
      </c>
      <c r="M4" s="27">
        <v>0</v>
      </c>
      <c r="N4" s="27">
        <v>0</v>
      </c>
      <c r="O4" s="27">
        <v>15</v>
      </c>
      <c r="P4" s="27">
        <v>113</v>
      </c>
      <c r="Q4" s="27">
        <v>0</v>
      </c>
      <c r="R4" s="27">
        <v>13</v>
      </c>
      <c r="S4" s="27">
        <v>24</v>
      </c>
      <c r="T4" s="27">
        <v>10</v>
      </c>
      <c r="U4" s="27">
        <v>0</v>
      </c>
      <c r="V4" s="27">
        <v>0</v>
      </c>
      <c r="W4" s="44">
        <f>IF(V10=E4,V10)</f>
        <v>378</v>
      </c>
      <c r="X4" s="38">
        <f>IF(E4="","",(D4-E4)/D4)</f>
        <v>0.40845070422535212</v>
      </c>
    </row>
    <row r="5" spans="2:24" x14ac:dyDescent="0.25">
      <c r="B5" s="37">
        <v>2</v>
      </c>
      <c r="C5" s="28" t="s">
        <v>32</v>
      </c>
      <c r="D5" s="26">
        <v>639</v>
      </c>
      <c r="E5" s="27">
        <v>378</v>
      </c>
      <c r="F5" s="27">
        <v>4</v>
      </c>
      <c r="G5" s="27">
        <v>1</v>
      </c>
      <c r="H5" s="27">
        <v>1</v>
      </c>
      <c r="I5" s="27">
        <v>16</v>
      </c>
      <c r="J5" s="27">
        <v>131</v>
      </c>
      <c r="K5" s="27">
        <v>6</v>
      </c>
      <c r="L5" s="27">
        <v>73</v>
      </c>
      <c r="M5" s="27">
        <v>1</v>
      </c>
      <c r="N5" s="27">
        <v>0</v>
      </c>
      <c r="O5" s="27">
        <v>5</v>
      </c>
      <c r="P5" s="27">
        <v>85</v>
      </c>
      <c r="Q5" s="27">
        <v>1</v>
      </c>
      <c r="R5" s="27">
        <v>9</v>
      </c>
      <c r="S5" s="27">
        <v>37</v>
      </c>
      <c r="T5" s="27">
        <v>7</v>
      </c>
      <c r="U5" s="27">
        <v>0</v>
      </c>
      <c r="V5" s="27">
        <v>1</v>
      </c>
      <c r="W5" s="44">
        <f>IF(V11=E5,V11)</f>
        <v>378</v>
      </c>
      <c r="X5" s="38">
        <f>IF(E5="","",(D5-E5)/D5)</f>
        <v>0.40845070422535212</v>
      </c>
    </row>
    <row r="6" spans="2:24" x14ac:dyDescent="0.25">
      <c r="B6" s="37">
        <v>3</v>
      </c>
      <c r="C6" s="28" t="s">
        <v>32</v>
      </c>
      <c r="D6" s="26">
        <v>640</v>
      </c>
      <c r="E6" s="27">
        <v>385</v>
      </c>
      <c r="F6" s="27">
        <v>4</v>
      </c>
      <c r="G6" s="27">
        <v>5</v>
      </c>
      <c r="H6" s="27">
        <v>0</v>
      </c>
      <c r="I6" s="27">
        <v>12</v>
      </c>
      <c r="J6" s="27">
        <v>111</v>
      </c>
      <c r="K6" s="27">
        <v>7</v>
      </c>
      <c r="L6" s="27">
        <v>77</v>
      </c>
      <c r="M6" s="27">
        <v>1</v>
      </c>
      <c r="N6" s="27">
        <v>0</v>
      </c>
      <c r="O6" s="27">
        <v>8</v>
      </c>
      <c r="P6" s="27">
        <v>113</v>
      </c>
      <c r="Q6" s="27">
        <v>0</v>
      </c>
      <c r="R6" s="27">
        <v>13</v>
      </c>
      <c r="S6" s="27">
        <v>19</v>
      </c>
      <c r="T6" s="27">
        <v>14</v>
      </c>
      <c r="U6" s="27">
        <v>1</v>
      </c>
      <c r="V6" s="27">
        <v>0</v>
      </c>
      <c r="W6" s="44">
        <f>IF(V12=E6,V12)</f>
        <v>385</v>
      </c>
      <c r="X6" s="38">
        <f>IF(E6="","",(D6-E6)/D6)</f>
        <v>0.3984375</v>
      </c>
    </row>
    <row r="7" spans="2:24" x14ac:dyDescent="0.25">
      <c r="B7" s="37">
        <v>4</v>
      </c>
      <c r="C7" s="28" t="s">
        <v>78</v>
      </c>
      <c r="D7" s="26">
        <v>606</v>
      </c>
      <c r="E7" s="27">
        <v>395</v>
      </c>
      <c r="F7" s="27">
        <v>5</v>
      </c>
      <c r="G7" s="27">
        <v>4</v>
      </c>
      <c r="H7" s="27">
        <v>2</v>
      </c>
      <c r="I7" s="27">
        <v>20</v>
      </c>
      <c r="J7" s="27">
        <v>119</v>
      </c>
      <c r="K7" s="27">
        <v>13</v>
      </c>
      <c r="L7" s="27">
        <v>99</v>
      </c>
      <c r="M7" s="27">
        <v>0</v>
      </c>
      <c r="N7" s="27">
        <v>0</v>
      </c>
      <c r="O7" s="27">
        <v>6</v>
      </c>
      <c r="P7" s="27">
        <v>77</v>
      </c>
      <c r="Q7" s="27">
        <v>1</v>
      </c>
      <c r="R7" s="27">
        <v>16</v>
      </c>
      <c r="S7" s="27">
        <v>24</v>
      </c>
      <c r="T7" s="27">
        <v>5</v>
      </c>
      <c r="U7" s="27">
        <v>2</v>
      </c>
      <c r="V7" s="27">
        <v>2</v>
      </c>
      <c r="W7" s="44">
        <f>IF(V13=E7,V13)</f>
        <v>395</v>
      </c>
      <c r="X7" s="38">
        <f>IF(E7="","",(D7-E7)/D7)</f>
        <v>0.34818481848184818</v>
      </c>
    </row>
    <row r="8" spans="2:24" ht="15.75" thickBot="1" x14ac:dyDescent="0.3">
      <c r="B8" s="20"/>
      <c r="C8" s="30"/>
      <c r="D8" s="21">
        <f t="shared" ref="D8:W8" si="0">SUM(D4:D7)</f>
        <v>2524</v>
      </c>
      <c r="E8" s="21">
        <f t="shared" si="0"/>
        <v>1536</v>
      </c>
      <c r="F8" s="21">
        <f t="shared" si="0"/>
        <v>20</v>
      </c>
      <c r="G8" s="21">
        <f t="shared" si="0"/>
        <v>14</v>
      </c>
      <c r="H8" s="21">
        <f t="shared" si="0"/>
        <v>4</v>
      </c>
      <c r="I8" s="21">
        <f t="shared" si="0"/>
        <v>57</v>
      </c>
      <c r="J8" s="21">
        <f t="shared" si="0"/>
        <v>465</v>
      </c>
      <c r="K8" s="21">
        <f t="shared" si="0"/>
        <v>32</v>
      </c>
      <c r="L8" s="21">
        <f t="shared" si="0"/>
        <v>321</v>
      </c>
      <c r="M8" s="21">
        <f t="shared" si="0"/>
        <v>2</v>
      </c>
      <c r="N8" s="21">
        <f t="shared" si="0"/>
        <v>0</v>
      </c>
      <c r="O8" s="21">
        <f t="shared" si="0"/>
        <v>34</v>
      </c>
      <c r="P8" s="21">
        <f t="shared" si="0"/>
        <v>388</v>
      </c>
      <c r="Q8" s="21">
        <f t="shared" si="0"/>
        <v>2</v>
      </c>
      <c r="R8" s="21">
        <f t="shared" si="0"/>
        <v>51</v>
      </c>
      <c r="S8" s="21">
        <f t="shared" si="0"/>
        <v>104</v>
      </c>
      <c r="T8" s="21">
        <f t="shared" si="0"/>
        <v>36</v>
      </c>
      <c r="U8" s="21">
        <f t="shared" si="0"/>
        <v>3</v>
      </c>
      <c r="V8" s="21">
        <f t="shared" si="0"/>
        <v>3</v>
      </c>
      <c r="W8" s="22">
        <f t="shared" si="0"/>
        <v>1536</v>
      </c>
      <c r="X8" s="40">
        <f>(X4+X5+X6+X7)/4</f>
        <v>0.39088093173313809</v>
      </c>
    </row>
    <row r="9" spans="2:24" ht="15.75" thickTop="1" x14ac:dyDescent="0.25"/>
    <row r="10" spans="2:24" x14ac:dyDescent="0.25">
      <c r="V10" s="45">
        <f>SUM(F4:V4)</f>
        <v>378</v>
      </c>
    </row>
    <row r="11" spans="2:24" x14ac:dyDescent="0.25">
      <c r="V11" s="45">
        <f>SUM(F5:V5)</f>
        <v>378</v>
      </c>
    </row>
    <row r="12" spans="2:24" x14ac:dyDescent="0.25">
      <c r="V12" s="45">
        <f>SUM(F6:V6)</f>
        <v>385</v>
      </c>
    </row>
    <row r="13" spans="2:24" x14ac:dyDescent="0.25">
      <c r="V13" s="45">
        <f>SUM(F7:V7)</f>
        <v>395</v>
      </c>
    </row>
  </sheetData>
  <sheetProtection algorithmName="SHA-512" hashValue="PEHq83kwRZ/JrCKkuOc0nvCedt6J6GWj8RB/+hl2d9//sVcW5426ma27ZVBLqV16U88UHnkPYDeiy8hdFkVqDw==" saltValue="Sd9J6lK11UTEVC3xLTyx/w==" spinCount="100000" sheet="1" objects="1" scenarios="1" selectLockedCells="1"/>
  <conditionalFormatting sqref="W4">
    <cfRule type="cellIs" dxfId="7" priority="7" operator="notEqual">
      <formula>$V$10</formula>
    </cfRule>
    <cfRule type="cellIs" dxfId="6" priority="8" operator="equal">
      <formula>$V$10</formula>
    </cfRule>
  </conditionalFormatting>
  <conditionalFormatting sqref="W5">
    <cfRule type="cellIs" dxfId="5" priority="5" operator="notEqual">
      <formula>$V$11</formula>
    </cfRule>
    <cfRule type="cellIs" dxfId="4" priority="6" operator="equal">
      <formula>$V$11</formula>
    </cfRule>
  </conditionalFormatting>
  <conditionalFormatting sqref="W6">
    <cfRule type="cellIs" dxfId="3" priority="3" operator="notEqual">
      <formula>$V$12</formula>
    </cfRule>
    <cfRule type="cellIs" dxfId="2" priority="4" operator="equal">
      <formula>$V$12</formula>
    </cfRule>
  </conditionalFormatting>
  <conditionalFormatting sqref="W7">
    <cfRule type="cellIs" dxfId="1" priority="1" operator="notEqual">
      <formula>$V$13</formula>
    </cfRule>
    <cfRule type="cellIs" dxfId="0" priority="2" operator="equal">
      <formula>$V$13</formula>
    </cfRule>
  </conditionalFormatting>
  <pageMargins left="0.7" right="0.7" top="0.75" bottom="0.75" header="0.3" footer="0.3"/>
  <pageSetup paperSize="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DE8AE-3D6F-4DA5-BD5B-D0AC3176B1CC}">
  <sheetPr codeName="Folha15">
    <pageSetUpPr fitToPage="1"/>
  </sheetPr>
  <dimension ref="A1"/>
  <sheetViews>
    <sheetView workbookViewId="0">
      <selection activeCell="J34" sqref="J34"/>
    </sheetView>
  </sheetViews>
  <sheetFormatPr defaultRowHeight="15" x14ac:dyDescent="0.25"/>
  <sheetData/>
  <sheetProtection algorithmName="SHA-512" hashValue="PquZZXlZCTi8eppzo+XkWQArasJ0GEYbbQiSyMXeCYkXSvdXKgsBaiB4RniXIiH6HRxNFy/HSDTNIWd+AnECcQ==" saltValue="gsc5PZrLDfAC+Pk8mw/AJA==" spinCount="100000" sheet="1" objects="1" scenarios="1" selectLockedCells="1" selectUnlockedCells="1"/>
  <pageMargins left="0.7" right="0.7" top="0.75" bottom="0.75" header="0.3" footer="0.3"/>
  <pageSetup paperSize="9" scale="8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DA1F0-6CEA-4B9F-82E9-7EE56C7E7601}">
  <sheetPr codeName="Folha16"/>
  <dimension ref="A1"/>
  <sheetViews>
    <sheetView view="pageLayout" zoomScaleNormal="100" workbookViewId="0">
      <selection activeCell="O45" sqref="O45"/>
    </sheetView>
  </sheetViews>
  <sheetFormatPr defaultRowHeight="15" x14ac:dyDescent="0.25"/>
  <sheetData/>
  <sheetProtection algorithmName="SHA-512" hashValue="DQXVIye7o+5QdecPYrjUk8cRuPrgvGRpvOQZdZn6z9Dw0UX3CqDMERVPVx5/yCBW8ySaRRG6+rwjSp+qJgXhxQ==" saltValue="cWMDqHJ9AlRj+WCf7AhpLQ==" spinCount="100000" sheet="1" objects="1" scenarios="1" selectLockedCells="1" selectUnlockedCells="1"/>
  <pageMargins left="0.25" right="0.25" top="0.75" bottom="0.75" header="0.3" footer="0.3"/>
  <pageSetup paperSize="8" orientation="landscape" r:id="rId1"/>
  <headerFooter>
    <oddHeader xml:space="preserve">&amp;CLegislativas 2025
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51145-B11A-41D1-B483-0B4E8F63F48C}">
  <sheetPr codeName="Folha17">
    <pageSetUpPr fitToPage="1"/>
  </sheetPr>
  <dimension ref="B1:W19"/>
  <sheetViews>
    <sheetView tabSelected="1" workbookViewId="0">
      <selection activeCell="T26" sqref="T26"/>
    </sheetView>
  </sheetViews>
  <sheetFormatPr defaultRowHeight="15" x14ac:dyDescent="0.25"/>
  <cols>
    <col min="1" max="1" width="2.5703125" customWidth="1"/>
    <col min="2" max="2" width="19" bestFit="1" customWidth="1"/>
    <col min="3" max="3" width="8" bestFit="1" customWidth="1"/>
    <col min="4" max="4" width="8.140625" bestFit="1" customWidth="1"/>
    <col min="5" max="5" width="8.42578125" bestFit="1" customWidth="1"/>
    <col min="6" max="6" width="6.42578125" bestFit="1" customWidth="1"/>
    <col min="7" max="21" width="8.28515625" customWidth="1"/>
    <col min="22" max="22" width="8" bestFit="1" customWidth="1"/>
  </cols>
  <sheetData>
    <row r="1" spans="2:23" ht="15.75" thickBot="1" x14ac:dyDescent="0.3"/>
    <row r="2" spans="2:23" ht="15.75" thickTop="1" x14ac:dyDescent="0.25">
      <c r="B2" s="31" t="s">
        <v>85</v>
      </c>
      <c r="C2" s="2"/>
      <c r="D2" s="2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6"/>
    </row>
    <row r="3" spans="2:23" ht="22.5" x14ac:dyDescent="0.25">
      <c r="B3" s="14" t="s">
        <v>10</v>
      </c>
      <c r="C3" s="7" t="s">
        <v>1</v>
      </c>
      <c r="D3" s="7" t="s">
        <v>2</v>
      </c>
      <c r="E3" s="8" t="s">
        <v>11</v>
      </c>
      <c r="F3" s="9" t="s">
        <v>12</v>
      </c>
      <c r="G3" s="10" t="s">
        <v>79</v>
      </c>
      <c r="H3" s="11" t="s">
        <v>80</v>
      </c>
      <c r="I3" s="11" t="s">
        <v>6</v>
      </c>
      <c r="J3" s="11" t="s">
        <v>51</v>
      </c>
      <c r="K3" s="11" t="s">
        <v>81</v>
      </c>
      <c r="L3" s="11" t="s">
        <v>55</v>
      </c>
      <c r="M3" s="11" t="s">
        <v>82</v>
      </c>
      <c r="N3" s="7" t="s">
        <v>5</v>
      </c>
      <c r="O3" s="11" t="s">
        <v>53</v>
      </c>
      <c r="P3" s="11" t="s">
        <v>83</v>
      </c>
      <c r="Q3" s="11" t="s">
        <v>7</v>
      </c>
      <c r="R3" s="11" t="s">
        <v>56</v>
      </c>
      <c r="S3" s="11" t="s">
        <v>54</v>
      </c>
      <c r="T3" s="11" t="s">
        <v>84</v>
      </c>
      <c r="U3" s="7" t="s">
        <v>52</v>
      </c>
      <c r="V3" s="12" t="s">
        <v>8</v>
      </c>
      <c r="W3" s="1" t="s">
        <v>9</v>
      </c>
    </row>
    <row r="4" spans="2:23" x14ac:dyDescent="0.25">
      <c r="B4" s="10" t="s">
        <v>13</v>
      </c>
      <c r="C4" s="23">
        <f>Alhadas!D11</f>
        <v>3792</v>
      </c>
      <c r="D4" s="23">
        <f>Alhadas!E11</f>
        <v>2268</v>
      </c>
      <c r="E4" s="23">
        <f>Alhadas!F11</f>
        <v>51</v>
      </c>
      <c r="F4" s="23">
        <f>Alhadas!G11</f>
        <v>21</v>
      </c>
      <c r="G4" s="23">
        <f>Alhadas!H11</f>
        <v>3</v>
      </c>
      <c r="H4" s="23">
        <f>Alhadas!I11</f>
        <v>72</v>
      </c>
      <c r="I4" s="23">
        <f>Alhadas!J11</f>
        <v>688</v>
      </c>
      <c r="J4" s="23">
        <f>Alhadas!K11</f>
        <v>32</v>
      </c>
      <c r="K4" s="23">
        <f>Alhadas!L11</f>
        <v>582</v>
      </c>
      <c r="L4" s="23">
        <f>Alhadas!M11</f>
        <v>5</v>
      </c>
      <c r="M4" s="23">
        <f>Alhadas!N11</f>
        <v>5</v>
      </c>
      <c r="N4" s="23">
        <f>Alhadas!O11</f>
        <v>40</v>
      </c>
      <c r="O4" s="23">
        <f>Alhadas!P11</f>
        <v>565</v>
      </c>
      <c r="P4" s="23">
        <f>Alhadas!Q11</f>
        <v>1</v>
      </c>
      <c r="Q4" s="23">
        <f>Alhadas!R11</f>
        <v>82</v>
      </c>
      <c r="R4" s="23">
        <f>Alhadas!S11</f>
        <v>53</v>
      </c>
      <c r="S4" s="23">
        <f>Alhadas!T11</f>
        <v>53</v>
      </c>
      <c r="T4" s="23">
        <f>Alhadas!U11</f>
        <v>4</v>
      </c>
      <c r="U4" s="23">
        <f>Alhadas!V11</f>
        <v>11</v>
      </c>
      <c r="V4" s="24">
        <f t="shared" ref="V4:V17" si="0">SUM(E4:U4)</f>
        <v>2268</v>
      </c>
      <c r="W4" s="15">
        <f t="shared" ref="W4:W17" si="1">(C4-D4)/C4</f>
        <v>0.40189873417721517</v>
      </c>
    </row>
    <row r="5" spans="2:23" x14ac:dyDescent="0.25">
      <c r="B5" s="16" t="s">
        <v>14</v>
      </c>
      <c r="C5" s="23">
        <f>Alqueidão!D6</f>
        <v>1377</v>
      </c>
      <c r="D5" s="23">
        <f>Alqueidão!E6</f>
        <v>864</v>
      </c>
      <c r="E5" s="23">
        <f>Alqueidão!F6</f>
        <v>24</v>
      </c>
      <c r="F5" s="23">
        <f>Alqueidão!G6</f>
        <v>16</v>
      </c>
      <c r="G5" s="23">
        <f>Alqueidão!H6</f>
        <v>0</v>
      </c>
      <c r="H5" s="23">
        <f>Alqueidão!I6</f>
        <v>21</v>
      </c>
      <c r="I5" s="23">
        <f>Alqueidão!J6</f>
        <v>222</v>
      </c>
      <c r="J5" s="23">
        <f>Alqueidão!K6</f>
        <v>20</v>
      </c>
      <c r="K5" s="23">
        <f>Alqueidão!L6</f>
        <v>275</v>
      </c>
      <c r="L5" s="23">
        <f>Alqueidão!M6</f>
        <v>1</v>
      </c>
      <c r="M5" s="23">
        <f>Alqueidão!N6</f>
        <v>1</v>
      </c>
      <c r="N5" s="23">
        <f>Alqueidão!O6</f>
        <v>7</v>
      </c>
      <c r="O5" s="23">
        <f>Alqueidão!P6</f>
        <v>182</v>
      </c>
      <c r="P5" s="23">
        <f>Alqueidão!Q6</f>
        <v>1</v>
      </c>
      <c r="Q5" s="23">
        <f>Alqueidão!R6</f>
        <v>39</v>
      </c>
      <c r="R5" s="23">
        <f>Alqueidão!S6</f>
        <v>22</v>
      </c>
      <c r="S5" s="23">
        <f>Alqueidão!T6</f>
        <v>28</v>
      </c>
      <c r="T5" s="23">
        <f>Alqueidão!U6</f>
        <v>1</v>
      </c>
      <c r="U5" s="23">
        <f>Alqueidão!V6</f>
        <v>4</v>
      </c>
      <c r="V5" s="24">
        <f t="shared" si="0"/>
        <v>864</v>
      </c>
      <c r="W5" s="15">
        <f t="shared" si="1"/>
        <v>0.37254901960784315</v>
      </c>
    </row>
    <row r="6" spans="2:23" x14ac:dyDescent="0.25">
      <c r="B6" s="17" t="s">
        <v>15</v>
      </c>
      <c r="C6" s="23">
        <f>'Bom Sucesso'!D7</f>
        <v>1722</v>
      </c>
      <c r="D6" s="23">
        <f>'Bom Sucesso'!E7</f>
        <v>946</v>
      </c>
      <c r="E6" s="23">
        <f>'Bom Sucesso'!F7</f>
        <v>16</v>
      </c>
      <c r="F6" s="23">
        <f>'Bom Sucesso'!G7</f>
        <v>18</v>
      </c>
      <c r="G6" s="23">
        <f>'Bom Sucesso'!H7</f>
        <v>0</v>
      </c>
      <c r="H6" s="23">
        <f>'Bom Sucesso'!I7</f>
        <v>19</v>
      </c>
      <c r="I6" s="23">
        <f>'Bom Sucesso'!J7</f>
        <v>199</v>
      </c>
      <c r="J6" s="23">
        <f>'Bom Sucesso'!K7</f>
        <v>24</v>
      </c>
      <c r="K6" s="23">
        <f>'Bom Sucesso'!L7</f>
        <v>297</v>
      </c>
      <c r="L6" s="23">
        <f>'Bom Sucesso'!M7</f>
        <v>3</v>
      </c>
      <c r="M6" s="23">
        <f>'Bom Sucesso'!N7</f>
        <v>2</v>
      </c>
      <c r="N6" s="23">
        <f>'Bom Sucesso'!O7</f>
        <v>10</v>
      </c>
      <c r="O6" s="23">
        <f>'Bom Sucesso'!P7</f>
        <v>304</v>
      </c>
      <c r="P6" s="23">
        <f>'Bom Sucesso'!Q7</f>
        <v>1</v>
      </c>
      <c r="Q6" s="23">
        <f>'Bom Sucesso'!R7</f>
        <v>25</v>
      </c>
      <c r="R6" s="23">
        <f>'Bom Sucesso'!S7</f>
        <v>12</v>
      </c>
      <c r="S6" s="23">
        <f>'Bom Sucesso'!T7</f>
        <v>14</v>
      </c>
      <c r="T6" s="23">
        <f>'Bom Sucesso'!U7</f>
        <v>0</v>
      </c>
      <c r="U6" s="23">
        <f>'Bom Sucesso'!V7</f>
        <v>2</v>
      </c>
      <c r="V6" s="24">
        <f t="shared" si="0"/>
        <v>946</v>
      </c>
      <c r="W6" s="15">
        <f t="shared" si="1"/>
        <v>0.45063879210220675</v>
      </c>
    </row>
    <row r="7" spans="2:23" x14ac:dyDescent="0.25">
      <c r="B7" s="17" t="s">
        <v>16</v>
      </c>
      <c r="C7" s="23">
        <f>'Buarcos e S Juliao'!D25</f>
        <v>17400</v>
      </c>
      <c r="D7" s="23">
        <f>'Buarcos e S Juliao'!E25</f>
        <v>10541</v>
      </c>
      <c r="E7" s="23">
        <f>'Buarcos e S Juliao'!F25</f>
        <v>183</v>
      </c>
      <c r="F7" s="23">
        <f>'Buarcos e S Juliao'!G25</f>
        <v>109</v>
      </c>
      <c r="G7" s="23">
        <f>'Buarcos e S Juliao'!H25</f>
        <v>5</v>
      </c>
      <c r="H7" s="23">
        <f>'Buarcos e S Juliao'!I25</f>
        <v>514</v>
      </c>
      <c r="I7" s="23">
        <f>'Buarcos e S Juliao'!J25</f>
        <v>2719</v>
      </c>
      <c r="J7" s="23">
        <f>'Buarcos e S Juliao'!K25</f>
        <v>169</v>
      </c>
      <c r="K7" s="23">
        <f>'Buarcos e S Juliao'!L25</f>
        <v>3599</v>
      </c>
      <c r="L7" s="23">
        <f>'Buarcos e S Juliao'!M25</f>
        <v>18</v>
      </c>
      <c r="M7" s="23">
        <f>'Buarcos e S Juliao'!N25</f>
        <v>11</v>
      </c>
      <c r="N7" s="23">
        <f>'Buarcos e S Juliao'!O25</f>
        <v>184</v>
      </c>
      <c r="O7" s="23">
        <f>'Buarcos e S Juliao'!P25</f>
        <v>1912</v>
      </c>
      <c r="P7" s="23">
        <f>'Buarcos e S Juliao'!Q25</f>
        <v>6</v>
      </c>
      <c r="Q7" s="23">
        <f>'Buarcos e S Juliao'!R25</f>
        <v>549</v>
      </c>
      <c r="R7" s="23">
        <f>'Buarcos e S Juliao'!S25</f>
        <v>294</v>
      </c>
      <c r="S7" s="23">
        <f>'Buarcos e S Juliao'!T25</f>
        <v>244</v>
      </c>
      <c r="T7" s="23">
        <f>'Buarcos e S Juliao'!U25</f>
        <v>6</v>
      </c>
      <c r="U7" s="23">
        <f>'Buarcos e S Juliao'!V25</f>
        <v>19</v>
      </c>
      <c r="V7" s="24">
        <f t="shared" si="0"/>
        <v>10541</v>
      </c>
      <c r="W7" s="15">
        <f t="shared" si="1"/>
        <v>0.39419540229885058</v>
      </c>
    </row>
    <row r="8" spans="2:23" x14ac:dyDescent="0.25">
      <c r="B8" s="17" t="s">
        <v>17</v>
      </c>
      <c r="C8" s="23">
        <f>'Ferreira-a-Nova'!D9</f>
        <v>1992</v>
      </c>
      <c r="D8" s="23">
        <f>'Ferreira-a-Nova'!E9</f>
        <v>1196</v>
      </c>
      <c r="E8" s="23">
        <f>'Ferreira-a-Nova'!F9</f>
        <v>24</v>
      </c>
      <c r="F8" s="23">
        <f>'Ferreira-a-Nova'!G9</f>
        <v>12</v>
      </c>
      <c r="G8" s="23">
        <f>'Ferreira-a-Nova'!H9</f>
        <v>1</v>
      </c>
      <c r="H8" s="23">
        <f>'Ferreira-a-Nova'!I9</f>
        <v>34</v>
      </c>
      <c r="I8" s="23">
        <f>'Ferreira-a-Nova'!J9</f>
        <v>310</v>
      </c>
      <c r="J8" s="23">
        <f>'Ferreira-a-Nova'!K9</f>
        <v>31</v>
      </c>
      <c r="K8" s="23">
        <f>'Ferreira-a-Nova'!L9</f>
        <v>403</v>
      </c>
      <c r="L8" s="23">
        <f>'Ferreira-a-Nova'!M9</f>
        <v>1</v>
      </c>
      <c r="M8" s="23">
        <f>'Ferreira-a-Nova'!N9</f>
        <v>0</v>
      </c>
      <c r="N8" s="23">
        <f>'Ferreira-a-Nova'!O9</f>
        <v>18</v>
      </c>
      <c r="O8" s="23">
        <f>'Ferreira-a-Nova'!P9</f>
        <v>311</v>
      </c>
      <c r="P8" s="23">
        <f>'Ferreira-a-Nova'!Q9</f>
        <v>0</v>
      </c>
      <c r="Q8" s="23">
        <f>'Ferreira-a-Nova'!R9</f>
        <v>26</v>
      </c>
      <c r="R8" s="23">
        <f>'Ferreira-a-Nova'!S9</f>
        <v>9</v>
      </c>
      <c r="S8" s="23">
        <f>'Ferreira-a-Nova'!T9</f>
        <v>10</v>
      </c>
      <c r="T8" s="23">
        <f>'Ferreira-a-Nova'!U9</f>
        <v>0</v>
      </c>
      <c r="U8" s="23">
        <f>'Ferreira-a-Nova'!V9</f>
        <v>6</v>
      </c>
      <c r="V8" s="24">
        <f t="shared" si="0"/>
        <v>1196</v>
      </c>
      <c r="W8" s="15">
        <f t="shared" si="1"/>
        <v>0.39959839357429716</v>
      </c>
    </row>
    <row r="9" spans="2:23" x14ac:dyDescent="0.25">
      <c r="B9" s="18" t="s">
        <v>18</v>
      </c>
      <c r="C9" s="23">
        <f>Lavos!D9</f>
        <v>3190</v>
      </c>
      <c r="D9" s="23">
        <f>Lavos!E9</f>
        <v>1941</v>
      </c>
      <c r="E9" s="23">
        <f>Lavos!F9</f>
        <v>33</v>
      </c>
      <c r="F9" s="23">
        <f>Lavos!G9</f>
        <v>22</v>
      </c>
      <c r="G9" s="23">
        <f>Lavos!H9</f>
        <v>2</v>
      </c>
      <c r="H9" s="23">
        <f>Lavos!I9</f>
        <v>74</v>
      </c>
      <c r="I9" s="23">
        <f>Lavos!J9</f>
        <v>458</v>
      </c>
      <c r="J9" s="23">
        <f>Lavos!K9</f>
        <v>36</v>
      </c>
      <c r="K9" s="23">
        <f>Lavos!L9</f>
        <v>655</v>
      </c>
      <c r="L9" s="23">
        <f>Lavos!M9</f>
        <v>6</v>
      </c>
      <c r="M9" s="23">
        <f>Lavos!N9</f>
        <v>1</v>
      </c>
      <c r="N9" s="23">
        <f>Lavos!O9</f>
        <v>30</v>
      </c>
      <c r="O9" s="23">
        <f>Lavos!P9</f>
        <v>454</v>
      </c>
      <c r="P9" s="23">
        <f>Lavos!Q9</f>
        <v>2</v>
      </c>
      <c r="Q9" s="23">
        <f>Lavos!R9</f>
        <v>78</v>
      </c>
      <c r="R9" s="23">
        <f>Lavos!S9</f>
        <v>43</v>
      </c>
      <c r="S9" s="23">
        <f>Lavos!T9</f>
        <v>39</v>
      </c>
      <c r="T9" s="23">
        <f>Lavos!U9</f>
        <v>2</v>
      </c>
      <c r="U9" s="23">
        <f>Lavos!V9</f>
        <v>6</v>
      </c>
      <c r="V9" s="24">
        <f t="shared" si="0"/>
        <v>1941</v>
      </c>
      <c r="W9" s="15">
        <f t="shared" si="1"/>
        <v>0.39153605015673981</v>
      </c>
    </row>
    <row r="10" spans="2:23" x14ac:dyDescent="0.25">
      <c r="B10" s="18" t="s">
        <v>19</v>
      </c>
      <c r="C10" s="23">
        <f>Maiorca!D8</f>
        <v>2148</v>
      </c>
      <c r="D10" s="23">
        <f>Maiorca!E8</f>
        <v>1328</v>
      </c>
      <c r="E10" s="23">
        <f>Maiorca!F8</f>
        <v>22</v>
      </c>
      <c r="F10" s="23">
        <f>Maiorca!G8</f>
        <v>15</v>
      </c>
      <c r="G10" s="23">
        <f>Maiorca!H8</f>
        <v>3</v>
      </c>
      <c r="H10" s="23">
        <f>Maiorca!I8</f>
        <v>36</v>
      </c>
      <c r="I10" s="23">
        <f>Maiorca!J8</f>
        <v>407</v>
      </c>
      <c r="J10" s="23">
        <f>Maiorca!K8</f>
        <v>25</v>
      </c>
      <c r="K10" s="23">
        <f>Maiorca!L8</f>
        <v>312</v>
      </c>
      <c r="L10" s="23">
        <f>Maiorca!M8</f>
        <v>4</v>
      </c>
      <c r="M10" s="23">
        <f>Maiorca!N8</f>
        <v>2</v>
      </c>
      <c r="N10" s="23">
        <f>Maiorca!O8</f>
        <v>13</v>
      </c>
      <c r="O10" s="23">
        <f>Maiorca!P8</f>
        <v>373</v>
      </c>
      <c r="P10" s="23">
        <f>Maiorca!Q8</f>
        <v>0</v>
      </c>
      <c r="Q10" s="23">
        <f>Maiorca!R8</f>
        <v>35</v>
      </c>
      <c r="R10" s="23">
        <f>Maiorca!S8</f>
        <v>49</v>
      </c>
      <c r="S10" s="23">
        <f>Maiorca!T8</f>
        <v>26</v>
      </c>
      <c r="T10" s="23">
        <f>Maiorca!U8</f>
        <v>1</v>
      </c>
      <c r="U10" s="23">
        <f>Maiorca!V8</f>
        <v>5</v>
      </c>
      <c r="V10" s="24">
        <f t="shared" si="0"/>
        <v>1328</v>
      </c>
      <c r="W10" s="15">
        <f t="shared" si="1"/>
        <v>0.38175046554934822</v>
      </c>
    </row>
    <row r="11" spans="2:23" x14ac:dyDescent="0.25">
      <c r="B11" s="18" t="s">
        <v>20</v>
      </c>
      <c r="C11" s="23">
        <f>'Marinha das Ondas'!D8</f>
        <v>2597</v>
      </c>
      <c r="D11" s="23">
        <f>'Marinha das Ondas'!E8</f>
        <v>1526</v>
      </c>
      <c r="E11" s="23">
        <f>'Marinha das Ondas'!F8</f>
        <v>44</v>
      </c>
      <c r="F11" s="23">
        <f>'Marinha das Ondas'!G8</f>
        <v>16</v>
      </c>
      <c r="G11" s="23">
        <f>'Marinha das Ondas'!H8</f>
        <v>3</v>
      </c>
      <c r="H11" s="23">
        <f>'Marinha das Ondas'!I8</f>
        <v>39</v>
      </c>
      <c r="I11" s="23">
        <f>'Marinha das Ondas'!J8</f>
        <v>386</v>
      </c>
      <c r="J11" s="23">
        <f>'Marinha das Ondas'!K8</f>
        <v>35</v>
      </c>
      <c r="K11" s="23">
        <f>'Marinha das Ondas'!L8</f>
        <v>447</v>
      </c>
      <c r="L11" s="23">
        <f>'Marinha das Ondas'!M8</f>
        <v>3</v>
      </c>
      <c r="M11" s="23">
        <f>'Marinha das Ondas'!N8</f>
        <v>0</v>
      </c>
      <c r="N11" s="23">
        <f>'Marinha das Ondas'!O8</f>
        <v>20</v>
      </c>
      <c r="O11" s="23">
        <f>'Marinha das Ondas'!P8</f>
        <v>433</v>
      </c>
      <c r="P11" s="23">
        <f>'Marinha das Ondas'!Q8</f>
        <v>2</v>
      </c>
      <c r="Q11" s="23">
        <f>'Marinha das Ondas'!R8</f>
        <v>40</v>
      </c>
      <c r="R11" s="23">
        <f>'Marinha das Ondas'!S8</f>
        <v>17</v>
      </c>
      <c r="S11" s="23">
        <f>'Marinha das Ondas'!T8</f>
        <v>30</v>
      </c>
      <c r="T11" s="23">
        <f>'Marinha das Ondas'!U8</f>
        <v>3</v>
      </c>
      <c r="U11" s="23">
        <f>'Marinha das Ondas'!V8</f>
        <v>8</v>
      </c>
      <c r="V11" s="24">
        <f t="shared" si="0"/>
        <v>1526</v>
      </c>
      <c r="W11" s="15">
        <f t="shared" si="1"/>
        <v>0.41239892183288412</v>
      </c>
    </row>
    <row r="12" spans="2:23" x14ac:dyDescent="0.25">
      <c r="B12" s="18" t="s">
        <v>21</v>
      </c>
      <c r="C12" s="23">
        <f>'Moinhos da Gandara'!D6</f>
        <v>1010</v>
      </c>
      <c r="D12" s="23">
        <f>'Moinhos da Gandara'!E6</f>
        <v>590</v>
      </c>
      <c r="E12" s="23">
        <f>'Moinhos da Gandara'!F6</f>
        <v>27</v>
      </c>
      <c r="F12" s="23">
        <f>'Moinhos da Gandara'!G6</f>
        <v>9</v>
      </c>
      <c r="G12" s="23">
        <f>'Moinhos da Gandara'!H6</f>
        <v>0</v>
      </c>
      <c r="H12" s="23">
        <f>'Moinhos da Gandara'!I6</f>
        <v>12</v>
      </c>
      <c r="I12" s="23">
        <f>'Moinhos da Gandara'!J6</f>
        <v>144</v>
      </c>
      <c r="J12" s="23">
        <f>'Moinhos da Gandara'!K6</f>
        <v>17</v>
      </c>
      <c r="K12" s="23">
        <f>'Moinhos da Gandara'!L6</f>
        <v>189</v>
      </c>
      <c r="L12" s="23">
        <f>'Moinhos da Gandara'!M6</f>
        <v>0</v>
      </c>
      <c r="M12" s="23">
        <f>'Moinhos da Gandara'!N6</f>
        <v>1</v>
      </c>
      <c r="N12" s="23">
        <f>'Moinhos da Gandara'!O6</f>
        <v>6</v>
      </c>
      <c r="O12" s="23">
        <f>'Moinhos da Gandara'!P6</f>
        <v>146</v>
      </c>
      <c r="P12" s="23">
        <f>'Moinhos da Gandara'!Q6</f>
        <v>0</v>
      </c>
      <c r="Q12" s="23">
        <f>'Moinhos da Gandara'!R6</f>
        <v>18</v>
      </c>
      <c r="R12" s="23">
        <f>'Moinhos da Gandara'!S6</f>
        <v>2</v>
      </c>
      <c r="S12" s="23">
        <f>'Moinhos da Gandara'!T6</f>
        <v>12</v>
      </c>
      <c r="T12" s="23">
        <f>'Moinhos da Gandara'!U6</f>
        <v>2</v>
      </c>
      <c r="U12" s="23">
        <f>'Moinhos da Gandara'!V6</f>
        <v>5</v>
      </c>
      <c r="V12" s="24">
        <f t="shared" si="0"/>
        <v>590</v>
      </c>
      <c r="W12" s="15">
        <f t="shared" si="1"/>
        <v>0.41584158415841582</v>
      </c>
    </row>
    <row r="13" spans="2:23" x14ac:dyDescent="0.25">
      <c r="B13" s="18" t="s">
        <v>22</v>
      </c>
      <c r="C13" s="23">
        <f>Paiao!D7</f>
        <v>2484</v>
      </c>
      <c r="D13" s="23">
        <f>Paiao!E7</f>
        <v>1590</v>
      </c>
      <c r="E13" s="23">
        <f>Paiao!F7</f>
        <v>35</v>
      </c>
      <c r="F13" s="23">
        <f>Paiao!G7</f>
        <v>13</v>
      </c>
      <c r="G13" s="23">
        <f>Paiao!H7</f>
        <v>1</v>
      </c>
      <c r="H13" s="23">
        <f>Paiao!I7</f>
        <v>42</v>
      </c>
      <c r="I13" s="23">
        <f>Paiao!J7</f>
        <v>388</v>
      </c>
      <c r="J13" s="23">
        <f>Paiao!K7</f>
        <v>34</v>
      </c>
      <c r="K13" s="23">
        <f>Paiao!L7</f>
        <v>645</v>
      </c>
      <c r="L13" s="23">
        <f>Paiao!M7</f>
        <v>0</v>
      </c>
      <c r="M13" s="23">
        <f>Paiao!N7</f>
        <v>1</v>
      </c>
      <c r="N13" s="23">
        <f>Paiao!O7</f>
        <v>18</v>
      </c>
      <c r="O13" s="23">
        <f>Paiao!P7</f>
        <v>289</v>
      </c>
      <c r="P13" s="23">
        <f>Paiao!Q7</f>
        <v>2</v>
      </c>
      <c r="Q13" s="23">
        <f>Paiao!R7</f>
        <v>64</v>
      </c>
      <c r="R13" s="23">
        <f>Paiao!S7</f>
        <v>14</v>
      </c>
      <c r="S13" s="23">
        <f>Paiao!T7</f>
        <v>29</v>
      </c>
      <c r="T13" s="23">
        <f>Paiao!U7</f>
        <v>5</v>
      </c>
      <c r="U13" s="23">
        <f>Paiao!V7</f>
        <v>10</v>
      </c>
      <c r="V13" s="24">
        <f t="shared" si="0"/>
        <v>1590</v>
      </c>
      <c r="W13" s="15">
        <f t="shared" si="1"/>
        <v>0.35990338164251207</v>
      </c>
    </row>
    <row r="14" spans="2:23" x14ac:dyDescent="0.25">
      <c r="B14" s="18" t="s">
        <v>23</v>
      </c>
      <c r="C14" s="23">
        <f>Quiaios!D9</f>
        <v>2674</v>
      </c>
      <c r="D14" s="23">
        <f>Quiaios!E9</f>
        <v>1591</v>
      </c>
      <c r="E14" s="23">
        <f>Quiaios!F9</f>
        <v>46</v>
      </c>
      <c r="F14" s="23">
        <f>Quiaios!G9</f>
        <v>22</v>
      </c>
      <c r="G14" s="23">
        <f>Quiaios!H9</f>
        <v>1</v>
      </c>
      <c r="H14" s="23">
        <f>Quiaios!I9</f>
        <v>35</v>
      </c>
      <c r="I14" s="23">
        <f>Quiaios!J9</f>
        <v>419</v>
      </c>
      <c r="J14" s="23">
        <f>Quiaios!K9</f>
        <v>38</v>
      </c>
      <c r="K14" s="23">
        <f>Quiaios!L9</f>
        <v>469</v>
      </c>
      <c r="L14" s="23">
        <f>Quiaios!M9</f>
        <v>2</v>
      </c>
      <c r="M14" s="23">
        <f>Quiaios!N9</f>
        <v>1</v>
      </c>
      <c r="N14" s="23">
        <f>Quiaios!O9</f>
        <v>19</v>
      </c>
      <c r="O14" s="23">
        <f>Quiaios!P9</f>
        <v>394</v>
      </c>
      <c r="P14" s="23">
        <f>Quiaios!Q9</f>
        <v>4</v>
      </c>
      <c r="Q14" s="23">
        <f>Quiaios!R9</f>
        <v>64</v>
      </c>
      <c r="R14" s="23">
        <f>Quiaios!S9</f>
        <v>33</v>
      </c>
      <c r="S14" s="23">
        <f>Quiaios!T9</f>
        <v>30</v>
      </c>
      <c r="T14" s="23">
        <f>Quiaios!U9</f>
        <v>2</v>
      </c>
      <c r="U14" s="23">
        <f>Quiaios!V9</f>
        <v>12</v>
      </c>
      <c r="V14" s="24">
        <f t="shared" si="0"/>
        <v>1591</v>
      </c>
      <c r="W14" s="15">
        <f t="shared" si="1"/>
        <v>0.40501121914734478</v>
      </c>
    </row>
    <row r="15" spans="2:23" x14ac:dyDescent="0.25">
      <c r="B15" s="18" t="s">
        <v>24</v>
      </c>
      <c r="C15" s="23">
        <f>'S Pedro'!D7</f>
        <v>2570</v>
      </c>
      <c r="D15" s="23">
        <f>'S Pedro'!E7</f>
        <v>1411</v>
      </c>
      <c r="E15" s="23">
        <f>'S Pedro'!F7</f>
        <v>21</v>
      </c>
      <c r="F15" s="23">
        <f>'S Pedro'!G7</f>
        <v>11</v>
      </c>
      <c r="G15" s="23">
        <f>'S Pedro'!H7</f>
        <v>3</v>
      </c>
      <c r="H15" s="23">
        <f>'S Pedro'!I7</f>
        <v>49</v>
      </c>
      <c r="I15" s="23">
        <f>'S Pedro'!J7</f>
        <v>392</v>
      </c>
      <c r="J15" s="23">
        <f>'S Pedro'!K7</f>
        <v>28</v>
      </c>
      <c r="K15" s="23">
        <f>'S Pedro'!L7</f>
        <v>341</v>
      </c>
      <c r="L15" s="23">
        <f>'S Pedro'!M7</f>
        <v>2</v>
      </c>
      <c r="M15" s="23">
        <f>'S Pedro'!N7</f>
        <v>3</v>
      </c>
      <c r="N15" s="23">
        <f>'S Pedro'!O7</f>
        <v>14</v>
      </c>
      <c r="O15" s="23">
        <f>'S Pedro'!P7</f>
        <v>428</v>
      </c>
      <c r="P15" s="23">
        <f>'S Pedro'!Q7</f>
        <v>4</v>
      </c>
      <c r="Q15" s="23">
        <f>'S Pedro'!R7</f>
        <v>34</v>
      </c>
      <c r="R15" s="23">
        <f>'S Pedro'!S7</f>
        <v>39</v>
      </c>
      <c r="S15" s="23">
        <f>'S Pedro'!T7</f>
        <v>36</v>
      </c>
      <c r="T15" s="23">
        <f>'S Pedro'!U7</f>
        <v>0</v>
      </c>
      <c r="U15" s="23">
        <f>'S Pedro'!V7</f>
        <v>6</v>
      </c>
      <c r="V15" s="24">
        <f t="shared" si="0"/>
        <v>1411</v>
      </c>
      <c r="W15" s="15">
        <f t="shared" si="1"/>
        <v>0.4509727626459144</v>
      </c>
    </row>
    <row r="16" spans="2:23" x14ac:dyDescent="0.25">
      <c r="B16" s="18" t="s">
        <v>25</v>
      </c>
      <c r="C16" s="23">
        <f>Tavarede!D15</f>
        <v>8926</v>
      </c>
      <c r="D16" s="23">
        <f>Tavarede!E15</f>
        <v>5894</v>
      </c>
      <c r="E16" s="23">
        <f>Tavarede!F15</f>
        <v>124</v>
      </c>
      <c r="F16" s="23">
        <f>Tavarede!G15</f>
        <v>53</v>
      </c>
      <c r="G16" s="23">
        <f>Tavarede!H15</f>
        <v>4</v>
      </c>
      <c r="H16" s="23">
        <f>Tavarede!I15</f>
        <v>331</v>
      </c>
      <c r="I16" s="23">
        <f>Tavarede!J15</f>
        <v>1363</v>
      </c>
      <c r="J16" s="23">
        <f>Tavarede!K15</f>
        <v>74</v>
      </c>
      <c r="K16" s="23">
        <f>Tavarede!L15</f>
        <v>1852</v>
      </c>
      <c r="L16" s="23">
        <f>Tavarede!M15</f>
        <v>13</v>
      </c>
      <c r="M16" s="23">
        <f>Tavarede!N15</f>
        <v>5</v>
      </c>
      <c r="N16" s="23">
        <f>Tavarede!O15</f>
        <v>110</v>
      </c>
      <c r="O16" s="23">
        <f>Tavarede!P15</f>
        <v>1290</v>
      </c>
      <c r="P16" s="23">
        <f>Tavarede!Q15</f>
        <v>5</v>
      </c>
      <c r="Q16" s="23">
        <f>Tavarede!R15</f>
        <v>327</v>
      </c>
      <c r="R16" s="23">
        <f>Tavarede!S15</f>
        <v>187</v>
      </c>
      <c r="S16" s="23">
        <f>Tavarede!T15</f>
        <v>146</v>
      </c>
      <c r="T16" s="23">
        <f>Tavarede!U15</f>
        <v>3</v>
      </c>
      <c r="U16" s="23">
        <f>Tavarede!V15</f>
        <v>7</v>
      </c>
      <c r="V16" s="24">
        <f t="shared" si="0"/>
        <v>5894</v>
      </c>
      <c r="W16" s="15">
        <f t="shared" si="1"/>
        <v>0.33968182836656957</v>
      </c>
    </row>
    <row r="17" spans="2:23" x14ac:dyDescent="0.25">
      <c r="B17" s="18" t="s">
        <v>26</v>
      </c>
      <c r="C17" s="23">
        <f>'Vila Verde'!D8</f>
        <v>2524</v>
      </c>
      <c r="D17" s="23">
        <f>'Vila Verde'!E8</f>
        <v>1536</v>
      </c>
      <c r="E17" s="23">
        <f>'Vila Verde'!F8</f>
        <v>20</v>
      </c>
      <c r="F17" s="23">
        <f>'Vila Verde'!G8</f>
        <v>14</v>
      </c>
      <c r="G17" s="23">
        <f>'Vila Verde'!H8</f>
        <v>4</v>
      </c>
      <c r="H17" s="23">
        <f>'Vila Verde'!I8</f>
        <v>57</v>
      </c>
      <c r="I17" s="23">
        <f>'Vila Verde'!J8</f>
        <v>465</v>
      </c>
      <c r="J17" s="23">
        <f>'Vila Verde'!K8</f>
        <v>32</v>
      </c>
      <c r="K17" s="23">
        <f>'Vila Verde'!L8</f>
        <v>321</v>
      </c>
      <c r="L17" s="23">
        <f>'Vila Verde'!M8</f>
        <v>2</v>
      </c>
      <c r="M17" s="23">
        <f>'Vila Verde'!N8</f>
        <v>0</v>
      </c>
      <c r="N17" s="23">
        <f>'Vila Verde'!O8</f>
        <v>34</v>
      </c>
      <c r="O17" s="23">
        <f>'Vila Verde'!P8</f>
        <v>388</v>
      </c>
      <c r="P17" s="23">
        <f>'Vila Verde'!Q8</f>
        <v>2</v>
      </c>
      <c r="Q17" s="23">
        <f>'Vila Verde'!R8</f>
        <v>51</v>
      </c>
      <c r="R17" s="23">
        <f>'Vila Verde'!S8</f>
        <v>104</v>
      </c>
      <c r="S17" s="23">
        <f>'Vila Verde'!T8</f>
        <v>36</v>
      </c>
      <c r="T17" s="23">
        <f>'Vila Verde'!U8</f>
        <v>3</v>
      </c>
      <c r="U17" s="23">
        <f>'Vila Verde'!V8</f>
        <v>3</v>
      </c>
      <c r="V17" s="24">
        <f t="shared" si="0"/>
        <v>1536</v>
      </c>
      <c r="W17" s="15">
        <f t="shared" si="1"/>
        <v>0.39144215530903326</v>
      </c>
    </row>
    <row r="18" spans="2:23" ht="15.75" thickBot="1" x14ac:dyDescent="0.3">
      <c r="B18" s="13" t="s">
        <v>8</v>
      </c>
      <c r="C18" s="25">
        <f>SUM(C4:C17)</f>
        <v>54406</v>
      </c>
      <c r="D18" s="25">
        <f t="shared" ref="D18:V18" si="2">SUM(D4:D17)</f>
        <v>33222</v>
      </c>
      <c r="E18" s="25">
        <f t="shared" si="2"/>
        <v>670</v>
      </c>
      <c r="F18" s="25">
        <f t="shared" si="2"/>
        <v>351</v>
      </c>
      <c r="G18" s="25">
        <f t="shared" si="2"/>
        <v>30</v>
      </c>
      <c r="H18" s="25">
        <f t="shared" si="2"/>
        <v>1335</v>
      </c>
      <c r="I18" s="25">
        <f t="shared" si="2"/>
        <v>8560</v>
      </c>
      <c r="J18" s="25">
        <f t="shared" si="2"/>
        <v>595</v>
      </c>
      <c r="K18" s="25">
        <f t="shared" si="2"/>
        <v>10387</v>
      </c>
      <c r="L18" s="25">
        <f t="shared" si="2"/>
        <v>60</v>
      </c>
      <c r="M18" s="25">
        <f t="shared" si="2"/>
        <v>33</v>
      </c>
      <c r="N18" s="25">
        <f t="shared" si="2"/>
        <v>523</v>
      </c>
      <c r="O18" s="25">
        <f t="shared" si="2"/>
        <v>7469</v>
      </c>
      <c r="P18" s="25">
        <f t="shared" si="2"/>
        <v>30</v>
      </c>
      <c r="Q18" s="25">
        <f t="shared" si="2"/>
        <v>1432</v>
      </c>
      <c r="R18" s="25">
        <f t="shared" si="2"/>
        <v>878</v>
      </c>
      <c r="S18" s="25">
        <f t="shared" si="2"/>
        <v>733</v>
      </c>
      <c r="T18" s="25">
        <f t="shared" si="2"/>
        <v>32</v>
      </c>
      <c r="U18" s="25">
        <f t="shared" si="2"/>
        <v>104</v>
      </c>
      <c r="V18" s="25">
        <f t="shared" si="2"/>
        <v>33222</v>
      </c>
      <c r="W18" s="19">
        <f>SUM(W4:W17)/14</f>
        <v>0.39767276504065535</v>
      </c>
    </row>
    <row r="19" spans="2:23" ht="15.75" thickTop="1" x14ac:dyDescent="0.25"/>
  </sheetData>
  <sheetProtection algorithmName="SHA-512" hashValue="WUXAPtolVXTHkvePE3wTj377F/mu+NmvTh6oyQYkjWvS/zQJCVBQ04vgdfjlVEWF42VIDeAkWAOgn+lWvQZslg==" saltValue="tKuEZttgShbos3jkzbGicw==" spinCount="100000" sheet="1" objects="1" scenarios="1" selectLockedCells="1"/>
  <pageMargins left="0.7" right="0.7" top="0.75" bottom="0.75" header="0.3" footer="0.3"/>
  <pageSetup paperSize="8" scale="9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0CA97-32C6-4C23-B6A1-94E3BC98478B}">
  <sheetPr codeName="Folha2"/>
  <dimension ref="B2:X9"/>
  <sheetViews>
    <sheetView workbookViewId="0">
      <selection activeCell="D4" sqref="D4:V5"/>
    </sheetView>
  </sheetViews>
  <sheetFormatPr defaultRowHeight="15" x14ac:dyDescent="0.25"/>
  <cols>
    <col min="1" max="1" width="3" customWidth="1"/>
    <col min="2" max="2" width="6.5703125" bestFit="1" customWidth="1"/>
    <col min="3" max="3" width="17.28515625" bestFit="1" customWidth="1"/>
    <col min="5" max="5" width="8.140625" bestFit="1" customWidth="1"/>
    <col min="7" max="7" width="6.42578125" bestFit="1" customWidth="1"/>
    <col min="8" max="22" width="8.28515625" customWidth="1"/>
    <col min="23" max="23" width="6.85546875" customWidth="1"/>
    <col min="24" max="24" width="8.7109375" bestFit="1" customWidth="1"/>
  </cols>
  <sheetData>
    <row r="2" spans="2:24" x14ac:dyDescent="0.25">
      <c r="B2" s="32" t="s">
        <v>87</v>
      </c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2:24" ht="22.5" x14ac:dyDescent="0.25">
      <c r="B3" s="34" t="s">
        <v>0</v>
      </c>
      <c r="C3" s="9" t="s">
        <v>27</v>
      </c>
      <c r="D3" s="7" t="s">
        <v>1</v>
      </c>
      <c r="E3" s="7" t="s">
        <v>2</v>
      </c>
      <c r="F3" s="35" t="s">
        <v>3</v>
      </c>
      <c r="G3" s="9" t="s">
        <v>4</v>
      </c>
      <c r="H3" s="10" t="s">
        <v>79</v>
      </c>
      <c r="I3" s="11" t="s">
        <v>80</v>
      </c>
      <c r="J3" s="11" t="s">
        <v>6</v>
      </c>
      <c r="K3" s="11" t="s">
        <v>51</v>
      </c>
      <c r="L3" s="11" t="s">
        <v>81</v>
      </c>
      <c r="M3" s="11" t="s">
        <v>55</v>
      </c>
      <c r="N3" s="11" t="s">
        <v>82</v>
      </c>
      <c r="O3" s="7" t="s">
        <v>5</v>
      </c>
      <c r="P3" s="11" t="s">
        <v>53</v>
      </c>
      <c r="Q3" s="11" t="s">
        <v>83</v>
      </c>
      <c r="R3" s="11" t="s">
        <v>7</v>
      </c>
      <c r="S3" s="11" t="s">
        <v>56</v>
      </c>
      <c r="T3" s="11" t="s">
        <v>54</v>
      </c>
      <c r="U3" s="11" t="s">
        <v>84</v>
      </c>
      <c r="V3" s="7" t="s">
        <v>52</v>
      </c>
      <c r="W3" s="36" t="s">
        <v>8</v>
      </c>
      <c r="X3" s="1" t="s">
        <v>9</v>
      </c>
    </row>
    <row r="4" spans="2:24" x14ac:dyDescent="0.25">
      <c r="B4" s="37">
        <v>1</v>
      </c>
      <c r="C4" s="28" t="s">
        <v>32</v>
      </c>
      <c r="D4" s="26">
        <v>688</v>
      </c>
      <c r="E4" s="27">
        <v>456</v>
      </c>
      <c r="F4" s="27">
        <v>10</v>
      </c>
      <c r="G4" s="27">
        <v>9</v>
      </c>
      <c r="H4" s="27">
        <v>0</v>
      </c>
      <c r="I4" s="27">
        <v>11</v>
      </c>
      <c r="J4" s="27">
        <v>121</v>
      </c>
      <c r="K4" s="27">
        <v>8</v>
      </c>
      <c r="L4" s="27">
        <v>140</v>
      </c>
      <c r="M4" s="27">
        <v>0</v>
      </c>
      <c r="N4" s="27">
        <v>0</v>
      </c>
      <c r="O4" s="27">
        <v>5</v>
      </c>
      <c r="P4" s="27">
        <v>100</v>
      </c>
      <c r="Q4" s="27">
        <v>1</v>
      </c>
      <c r="R4" s="27">
        <v>21</v>
      </c>
      <c r="S4" s="27">
        <v>12</v>
      </c>
      <c r="T4" s="27">
        <v>17</v>
      </c>
      <c r="U4" s="27">
        <v>0</v>
      </c>
      <c r="V4" s="27">
        <v>1</v>
      </c>
      <c r="W4" s="49">
        <f>IF(V8=E4,V8)</f>
        <v>456</v>
      </c>
      <c r="X4" s="38">
        <f>IF(E4="","",(D4-E4)/D4)</f>
        <v>0.33720930232558138</v>
      </c>
    </row>
    <row r="5" spans="2:24" x14ac:dyDescent="0.25">
      <c r="B5" s="37">
        <v>2</v>
      </c>
      <c r="C5" s="28" t="s">
        <v>32</v>
      </c>
      <c r="D5" s="26">
        <v>689</v>
      </c>
      <c r="E5" s="27">
        <v>408</v>
      </c>
      <c r="F5" s="27">
        <v>14</v>
      </c>
      <c r="G5" s="27">
        <v>7</v>
      </c>
      <c r="H5" s="27">
        <v>0</v>
      </c>
      <c r="I5" s="27">
        <v>10</v>
      </c>
      <c r="J5" s="27">
        <v>101</v>
      </c>
      <c r="K5" s="27">
        <v>12</v>
      </c>
      <c r="L5" s="27">
        <v>135</v>
      </c>
      <c r="M5" s="27">
        <v>1</v>
      </c>
      <c r="N5" s="27">
        <v>1</v>
      </c>
      <c r="O5" s="27">
        <v>2</v>
      </c>
      <c r="P5" s="27">
        <v>82</v>
      </c>
      <c r="Q5" s="27">
        <v>0</v>
      </c>
      <c r="R5" s="27">
        <v>18</v>
      </c>
      <c r="S5" s="27">
        <v>10</v>
      </c>
      <c r="T5" s="27">
        <v>11</v>
      </c>
      <c r="U5" s="27">
        <v>1</v>
      </c>
      <c r="V5" s="27">
        <v>3</v>
      </c>
      <c r="W5" s="44">
        <f>IF(V9=E5,V9)</f>
        <v>408</v>
      </c>
      <c r="X5" s="38">
        <f>IF(E5="","",(D5-E5)/D5)</f>
        <v>0.40783744557329465</v>
      </c>
    </row>
    <row r="6" spans="2:24" ht="15.75" thickBot="1" x14ac:dyDescent="0.3">
      <c r="B6" s="20"/>
      <c r="C6" s="30"/>
      <c r="D6" s="21">
        <f t="shared" ref="D6:W6" si="0">SUM(D4:D5)</f>
        <v>1377</v>
      </c>
      <c r="E6" s="21">
        <f t="shared" si="0"/>
        <v>864</v>
      </c>
      <c r="F6" s="21">
        <f t="shared" si="0"/>
        <v>24</v>
      </c>
      <c r="G6" s="21">
        <f t="shared" si="0"/>
        <v>16</v>
      </c>
      <c r="H6" s="21">
        <f t="shared" si="0"/>
        <v>0</v>
      </c>
      <c r="I6" s="21">
        <f t="shared" si="0"/>
        <v>21</v>
      </c>
      <c r="J6" s="21">
        <f t="shared" si="0"/>
        <v>222</v>
      </c>
      <c r="K6" s="21">
        <f t="shared" si="0"/>
        <v>20</v>
      </c>
      <c r="L6" s="21">
        <f t="shared" si="0"/>
        <v>275</v>
      </c>
      <c r="M6" s="21">
        <f t="shared" si="0"/>
        <v>1</v>
      </c>
      <c r="N6" s="21">
        <f t="shared" si="0"/>
        <v>1</v>
      </c>
      <c r="O6" s="21">
        <f t="shared" si="0"/>
        <v>7</v>
      </c>
      <c r="P6" s="21">
        <f t="shared" si="0"/>
        <v>182</v>
      </c>
      <c r="Q6" s="21">
        <f t="shared" si="0"/>
        <v>1</v>
      </c>
      <c r="R6" s="21">
        <f t="shared" si="0"/>
        <v>39</v>
      </c>
      <c r="S6" s="21">
        <f t="shared" si="0"/>
        <v>22</v>
      </c>
      <c r="T6" s="21">
        <f t="shared" si="0"/>
        <v>28</v>
      </c>
      <c r="U6" s="21">
        <f t="shared" si="0"/>
        <v>1</v>
      </c>
      <c r="V6" s="21">
        <f t="shared" si="0"/>
        <v>4</v>
      </c>
      <c r="W6" s="22">
        <f t="shared" si="0"/>
        <v>864</v>
      </c>
      <c r="X6" s="40">
        <f>(X4+X5)/2</f>
        <v>0.37252337394943802</v>
      </c>
    </row>
    <row r="7" spans="2:24" ht="15.75" thickTop="1" x14ac:dyDescent="0.25"/>
    <row r="8" spans="2:24" x14ac:dyDescent="0.25">
      <c r="V8" s="45">
        <f>SUM(F4:V4)</f>
        <v>456</v>
      </c>
    </row>
    <row r="9" spans="2:24" x14ac:dyDescent="0.25">
      <c r="V9" s="45">
        <f>SUM(F5:V5)</f>
        <v>408</v>
      </c>
    </row>
  </sheetData>
  <sheetProtection algorithmName="SHA-512" hashValue="WTg+tsvSKZTDgZkK1ze8yfw0aeogLAoTZiy2c+IfGRyePibgliXtqvoaw5tCkiHdEzRB2GsnqZl9+4x3stvV8w==" saltValue="vSUtpsILB9Rl2cfrcKLTxA==" spinCount="100000" sheet="1" objects="1" scenarios="1" selectLockedCells="1"/>
  <conditionalFormatting sqref="W4">
    <cfRule type="cellIs" dxfId="143" priority="1" operator="notEqual">
      <formula>$V$8</formula>
    </cfRule>
    <cfRule type="cellIs" dxfId="142" priority="2" operator="equal">
      <formula>$V$8</formula>
    </cfRule>
  </conditionalFormatting>
  <conditionalFormatting sqref="W5">
    <cfRule type="cellIs" dxfId="141" priority="3" operator="notEqual">
      <formula>$V$9</formula>
    </cfRule>
    <cfRule type="cellIs" dxfId="140" priority="4" operator="equal">
      <formula>$V$9</formula>
    </cfRule>
  </conditionalFormatting>
  <pageMargins left="0.25" right="0.25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EEBD7-44DB-4C95-9DE9-B56A7AB5EDEB}">
  <sheetPr codeName="Folha3"/>
  <dimension ref="B2:X12"/>
  <sheetViews>
    <sheetView workbookViewId="0">
      <selection activeCell="D4" sqref="D4:V6"/>
    </sheetView>
  </sheetViews>
  <sheetFormatPr defaultRowHeight="15" x14ac:dyDescent="0.25"/>
  <cols>
    <col min="1" max="1" width="3.28515625" customWidth="1"/>
    <col min="2" max="2" width="8.28515625" customWidth="1"/>
    <col min="3" max="3" width="13.85546875" bestFit="1" customWidth="1"/>
    <col min="4" max="22" width="8.28515625" customWidth="1"/>
    <col min="23" max="23" width="6.42578125" bestFit="1" customWidth="1"/>
    <col min="24" max="24" width="8.7109375" bestFit="1" customWidth="1"/>
  </cols>
  <sheetData>
    <row r="2" spans="2:24" x14ac:dyDescent="0.25">
      <c r="B2" s="32" t="s">
        <v>88</v>
      </c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2:24" ht="33.75" x14ac:dyDescent="0.25">
      <c r="B3" s="34" t="s">
        <v>0</v>
      </c>
      <c r="C3" s="9" t="s">
        <v>27</v>
      </c>
      <c r="D3" s="7" t="s">
        <v>1</v>
      </c>
      <c r="E3" s="7" t="s">
        <v>2</v>
      </c>
      <c r="F3" s="35" t="s">
        <v>3</v>
      </c>
      <c r="G3" s="9" t="s">
        <v>4</v>
      </c>
      <c r="H3" s="10" t="s">
        <v>79</v>
      </c>
      <c r="I3" s="11" t="s">
        <v>80</v>
      </c>
      <c r="J3" s="11" t="s">
        <v>6</v>
      </c>
      <c r="K3" s="11" t="s">
        <v>51</v>
      </c>
      <c r="L3" s="11" t="s">
        <v>81</v>
      </c>
      <c r="M3" s="11" t="s">
        <v>55</v>
      </c>
      <c r="N3" s="11" t="s">
        <v>82</v>
      </c>
      <c r="O3" s="7" t="s">
        <v>5</v>
      </c>
      <c r="P3" s="11" t="s">
        <v>53</v>
      </c>
      <c r="Q3" s="11" t="s">
        <v>83</v>
      </c>
      <c r="R3" s="11" t="s">
        <v>7</v>
      </c>
      <c r="S3" s="11" t="s">
        <v>56</v>
      </c>
      <c r="T3" s="11" t="s">
        <v>54</v>
      </c>
      <c r="U3" s="11" t="s">
        <v>84</v>
      </c>
      <c r="V3" s="7" t="s">
        <v>52</v>
      </c>
      <c r="W3" s="36" t="s">
        <v>8</v>
      </c>
      <c r="X3" s="1" t="s">
        <v>9</v>
      </c>
    </row>
    <row r="4" spans="2:24" x14ac:dyDescent="0.25">
      <c r="B4" s="37">
        <v>1</v>
      </c>
      <c r="C4" s="28" t="s">
        <v>32</v>
      </c>
      <c r="D4" s="26">
        <v>443</v>
      </c>
      <c r="E4" s="27">
        <v>248</v>
      </c>
      <c r="F4" s="27">
        <v>7</v>
      </c>
      <c r="G4" s="27">
        <v>9</v>
      </c>
      <c r="H4" s="27">
        <v>0</v>
      </c>
      <c r="I4" s="27">
        <v>6</v>
      </c>
      <c r="J4" s="27">
        <v>58</v>
      </c>
      <c r="K4" s="27">
        <v>6</v>
      </c>
      <c r="L4" s="27">
        <v>72</v>
      </c>
      <c r="M4" s="27">
        <v>0</v>
      </c>
      <c r="N4" s="27">
        <v>0</v>
      </c>
      <c r="O4" s="27">
        <v>5</v>
      </c>
      <c r="P4" s="27">
        <v>80</v>
      </c>
      <c r="Q4" s="27">
        <v>0</v>
      </c>
      <c r="R4" s="27">
        <v>2</v>
      </c>
      <c r="S4" s="27">
        <v>1</v>
      </c>
      <c r="T4" s="27">
        <v>2</v>
      </c>
      <c r="U4" s="27">
        <v>0</v>
      </c>
      <c r="V4" s="27">
        <v>0</v>
      </c>
      <c r="W4" s="44">
        <f>IF(V9=E4,V9)</f>
        <v>248</v>
      </c>
      <c r="X4" s="38">
        <f>IF(E4="","",(D4-E4)/D4)</f>
        <v>0.44018058690744921</v>
      </c>
    </row>
    <row r="5" spans="2:24" x14ac:dyDescent="0.25">
      <c r="B5" s="37">
        <v>2</v>
      </c>
      <c r="C5" s="28" t="s">
        <v>32</v>
      </c>
      <c r="D5" s="26">
        <v>461</v>
      </c>
      <c r="E5" s="27">
        <v>266</v>
      </c>
      <c r="F5" s="27">
        <v>4</v>
      </c>
      <c r="G5" s="27">
        <v>4</v>
      </c>
      <c r="H5" s="27">
        <v>0</v>
      </c>
      <c r="I5" s="27">
        <v>5</v>
      </c>
      <c r="J5" s="27">
        <v>45</v>
      </c>
      <c r="K5" s="27">
        <v>8</v>
      </c>
      <c r="L5" s="27">
        <v>90</v>
      </c>
      <c r="M5" s="27">
        <v>2</v>
      </c>
      <c r="N5" s="27">
        <v>1</v>
      </c>
      <c r="O5" s="27">
        <v>2</v>
      </c>
      <c r="P5" s="27">
        <v>89</v>
      </c>
      <c r="Q5" s="27">
        <v>0</v>
      </c>
      <c r="R5" s="27">
        <v>5</v>
      </c>
      <c r="S5" s="27">
        <v>3</v>
      </c>
      <c r="T5" s="27">
        <v>7</v>
      </c>
      <c r="U5" s="27">
        <v>0</v>
      </c>
      <c r="V5" s="27">
        <v>1</v>
      </c>
      <c r="W5" s="44">
        <f>IF(V10=E5,V10)</f>
        <v>266</v>
      </c>
      <c r="X5" s="38">
        <f>IF(E5="","",(D5-E5)/D5)</f>
        <v>0.42299349240780909</v>
      </c>
    </row>
    <row r="6" spans="2:24" x14ac:dyDescent="0.25">
      <c r="B6" s="37">
        <v>3</v>
      </c>
      <c r="C6" s="28" t="s">
        <v>33</v>
      </c>
      <c r="D6" s="26">
        <v>818</v>
      </c>
      <c r="E6" s="27">
        <v>432</v>
      </c>
      <c r="F6" s="27">
        <v>5</v>
      </c>
      <c r="G6" s="27">
        <v>5</v>
      </c>
      <c r="H6" s="27">
        <v>0</v>
      </c>
      <c r="I6" s="27">
        <v>8</v>
      </c>
      <c r="J6" s="27">
        <v>96</v>
      </c>
      <c r="K6" s="27">
        <v>10</v>
      </c>
      <c r="L6" s="27">
        <v>135</v>
      </c>
      <c r="M6" s="27">
        <v>1</v>
      </c>
      <c r="N6" s="27">
        <v>1</v>
      </c>
      <c r="O6" s="27">
        <v>3</v>
      </c>
      <c r="P6" s="27">
        <v>135</v>
      </c>
      <c r="Q6" s="27">
        <v>1</v>
      </c>
      <c r="R6" s="27">
        <v>18</v>
      </c>
      <c r="S6" s="27">
        <v>8</v>
      </c>
      <c r="T6" s="27">
        <v>5</v>
      </c>
      <c r="U6" s="27">
        <v>0</v>
      </c>
      <c r="V6" s="27">
        <v>1</v>
      </c>
      <c r="W6" s="44">
        <f>IF(V11=E6,V11)</f>
        <v>432</v>
      </c>
      <c r="X6" s="38">
        <f>IF(E6="","",(D6-E6)/D6)</f>
        <v>0.47188264058679708</v>
      </c>
    </row>
    <row r="7" spans="2:24" ht="15.75" thickBot="1" x14ac:dyDescent="0.3">
      <c r="B7" s="20"/>
      <c r="C7" s="30"/>
      <c r="D7" s="21">
        <f t="shared" ref="D7:W7" si="0">SUM(D4:D6)</f>
        <v>1722</v>
      </c>
      <c r="E7" s="21">
        <f t="shared" si="0"/>
        <v>946</v>
      </c>
      <c r="F7" s="21">
        <f t="shared" si="0"/>
        <v>16</v>
      </c>
      <c r="G7" s="21">
        <f t="shared" si="0"/>
        <v>18</v>
      </c>
      <c r="H7" s="21">
        <f t="shared" si="0"/>
        <v>0</v>
      </c>
      <c r="I7" s="21">
        <f t="shared" si="0"/>
        <v>19</v>
      </c>
      <c r="J7" s="21">
        <f t="shared" si="0"/>
        <v>199</v>
      </c>
      <c r="K7" s="21">
        <f t="shared" si="0"/>
        <v>24</v>
      </c>
      <c r="L7" s="21">
        <f t="shared" si="0"/>
        <v>297</v>
      </c>
      <c r="M7" s="21">
        <f t="shared" si="0"/>
        <v>3</v>
      </c>
      <c r="N7" s="21">
        <f t="shared" si="0"/>
        <v>2</v>
      </c>
      <c r="O7" s="21">
        <f t="shared" si="0"/>
        <v>10</v>
      </c>
      <c r="P7" s="21">
        <f t="shared" si="0"/>
        <v>304</v>
      </c>
      <c r="Q7" s="21">
        <f t="shared" si="0"/>
        <v>1</v>
      </c>
      <c r="R7" s="21">
        <f t="shared" si="0"/>
        <v>25</v>
      </c>
      <c r="S7" s="21">
        <f t="shared" si="0"/>
        <v>12</v>
      </c>
      <c r="T7" s="21">
        <f t="shared" si="0"/>
        <v>14</v>
      </c>
      <c r="U7" s="21">
        <f t="shared" si="0"/>
        <v>0</v>
      </c>
      <c r="V7" s="21">
        <f t="shared" si="0"/>
        <v>2</v>
      </c>
      <c r="W7" s="22">
        <f t="shared" si="0"/>
        <v>946</v>
      </c>
      <c r="X7" s="40">
        <f>(X4+X5+X6)/3</f>
        <v>0.44501890663401844</v>
      </c>
    </row>
    <row r="8" spans="2:24" ht="15.75" thickTop="1" x14ac:dyDescent="0.25"/>
    <row r="9" spans="2:24" x14ac:dyDescent="0.25">
      <c r="V9" s="45">
        <f>SUM(F4:V4)</f>
        <v>248</v>
      </c>
    </row>
    <row r="10" spans="2:24" x14ac:dyDescent="0.25">
      <c r="V10" s="45">
        <f>SUM(F5:V5)</f>
        <v>266</v>
      </c>
    </row>
    <row r="11" spans="2:24" x14ac:dyDescent="0.25">
      <c r="V11" s="45">
        <f>SUM(F6:V6)</f>
        <v>432</v>
      </c>
    </row>
    <row r="12" spans="2:24" x14ac:dyDescent="0.25">
      <c r="V12" s="48"/>
    </row>
  </sheetData>
  <sheetProtection algorithmName="SHA-512" hashValue="Ac1cGBrGzdBZ38asLFg5ymn+UHNwt9KMxY3Ko/BoISEPNghEXOlAA7NEJRGiHOqUw0rpWEquODt+rZvk0cb1tw==" saltValue="8AqBAUKTAC0akeq+rvolsQ==" spinCount="100000" sheet="1" objects="1" scenarios="1" selectLockedCells="1"/>
  <conditionalFormatting sqref="W4">
    <cfRule type="cellIs" dxfId="139" priority="5" operator="notEqual">
      <formula>$V$9</formula>
    </cfRule>
    <cfRule type="cellIs" dxfId="138" priority="6" operator="equal">
      <formula>$V$9</formula>
    </cfRule>
  </conditionalFormatting>
  <conditionalFormatting sqref="W5">
    <cfRule type="cellIs" dxfId="137" priority="3" operator="notEqual">
      <formula>$V$10</formula>
    </cfRule>
    <cfRule type="cellIs" dxfId="136" priority="4" operator="equal">
      <formula>$V$10</formula>
    </cfRule>
  </conditionalFormatting>
  <conditionalFormatting sqref="W6">
    <cfRule type="cellIs" dxfId="135" priority="1" operator="notEqual">
      <formula>$V$11</formula>
    </cfRule>
    <cfRule type="cellIs" dxfId="134" priority="2" operator="equal">
      <formula>$V$11</formula>
    </cfRule>
  </conditionalFormatting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8DC68-B6A5-4A85-BC34-689EADBC3BB4}">
  <sheetPr codeName="Folha4">
    <pageSetUpPr fitToPage="1"/>
  </sheetPr>
  <dimension ref="B2:X50"/>
  <sheetViews>
    <sheetView workbookViewId="0">
      <selection activeCell="D4" sqref="D4:V24"/>
    </sheetView>
  </sheetViews>
  <sheetFormatPr defaultRowHeight="15" x14ac:dyDescent="0.25"/>
  <cols>
    <col min="1" max="1" width="2.5703125" customWidth="1"/>
    <col min="2" max="2" width="6.5703125" bestFit="1" customWidth="1"/>
    <col min="3" max="3" width="42.140625" bestFit="1" customWidth="1"/>
    <col min="5" max="5" width="8.140625" bestFit="1" customWidth="1"/>
    <col min="6" max="6" width="8.42578125" bestFit="1" customWidth="1"/>
    <col min="7" max="7" width="6.42578125" bestFit="1" customWidth="1"/>
    <col min="8" max="22" width="8.28515625" customWidth="1"/>
    <col min="23" max="23" width="8" customWidth="1"/>
    <col min="24" max="24" width="8.5703125" bestFit="1" customWidth="1"/>
  </cols>
  <sheetData>
    <row r="2" spans="2:24" x14ac:dyDescent="0.25">
      <c r="B2" s="32" t="s">
        <v>89</v>
      </c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2:24" ht="22.5" x14ac:dyDescent="0.25">
      <c r="B3" s="34" t="s">
        <v>0</v>
      </c>
      <c r="C3" s="9" t="s">
        <v>27</v>
      </c>
      <c r="D3" s="7" t="s">
        <v>1</v>
      </c>
      <c r="E3" s="7" t="s">
        <v>2</v>
      </c>
      <c r="F3" s="35" t="s">
        <v>3</v>
      </c>
      <c r="G3" s="9" t="s">
        <v>4</v>
      </c>
      <c r="H3" s="10" t="s">
        <v>79</v>
      </c>
      <c r="I3" s="11" t="s">
        <v>80</v>
      </c>
      <c r="J3" s="11" t="s">
        <v>6</v>
      </c>
      <c r="K3" s="11" t="s">
        <v>51</v>
      </c>
      <c r="L3" s="11" t="s">
        <v>81</v>
      </c>
      <c r="M3" s="11" t="s">
        <v>55</v>
      </c>
      <c r="N3" s="11" t="s">
        <v>82</v>
      </c>
      <c r="O3" s="7" t="s">
        <v>5</v>
      </c>
      <c r="P3" s="11" t="s">
        <v>53</v>
      </c>
      <c r="Q3" s="11" t="s">
        <v>83</v>
      </c>
      <c r="R3" s="11" t="s">
        <v>7</v>
      </c>
      <c r="S3" s="11" t="s">
        <v>56</v>
      </c>
      <c r="T3" s="11" t="s">
        <v>54</v>
      </c>
      <c r="U3" s="11" t="s">
        <v>84</v>
      </c>
      <c r="V3" s="7" t="s">
        <v>52</v>
      </c>
      <c r="W3" s="36" t="s">
        <v>8</v>
      </c>
      <c r="X3" s="1" t="s">
        <v>9</v>
      </c>
    </row>
    <row r="4" spans="2:24" ht="15" customHeight="1" x14ac:dyDescent="0.25">
      <c r="B4" s="37">
        <v>1</v>
      </c>
      <c r="C4" s="28" t="s">
        <v>34</v>
      </c>
      <c r="D4" s="26">
        <v>1113</v>
      </c>
      <c r="E4" s="27">
        <v>686</v>
      </c>
      <c r="F4" s="27">
        <v>15</v>
      </c>
      <c r="G4" s="27">
        <v>3</v>
      </c>
      <c r="H4" s="27">
        <v>0</v>
      </c>
      <c r="I4" s="27">
        <v>32</v>
      </c>
      <c r="J4" s="27">
        <v>182</v>
      </c>
      <c r="K4" s="27">
        <v>15</v>
      </c>
      <c r="L4" s="27">
        <v>172</v>
      </c>
      <c r="M4" s="27">
        <v>1</v>
      </c>
      <c r="N4" s="27">
        <v>0</v>
      </c>
      <c r="O4" s="27">
        <v>8</v>
      </c>
      <c r="P4" s="27">
        <v>168</v>
      </c>
      <c r="Q4" s="27">
        <v>0</v>
      </c>
      <c r="R4" s="27">
        <v>49</v>
      </c>
      <c r="S4" s="27">
        <v>21</v>
      </c>
      <c r="T4" s="27">
        <v>18</v>
      </c>
      <c r="U4" s="27">
        <v>1</v>
      </c>
      <c r="V4" s="27">
        <v>1</v>
      </c>
      <c r="W4" s="44">
        <f t="shared" ref="W4:W24" si="0">IF(V27=E4,V27)</f>
        <v>686</v>
      </c>
      <c r="X4" s="38">
        <f t="shared" ref="X4:X24" si="1">IF(E4="","",(D4-E4)/D4)</f>
        <v>0.38364779874213839</v>
      </c>
    </row>
    <row r="5" spans="2:24" ht="15" customHeight="1" x14ac:dyDescent="0.25">
      <c r="B5" s="37">
        <v>2</v>
      </c>
      <c r="C5" s="28" t="s">
        <v>90</v>
      </c>
      <c r="D5" s="26">
        <v>397</v>
      </c>
      <c r="E5" s="27">
        <v>219</v>
      </c>
      <c r="F5" s="27">
        <v>6</v>
      </c>
      <c r="G5" s="27">
        <v>4</v>
      </c>
      <c r="H5" s="27">
        <v>0</v>
      </c>
      <c r="I5" s="27">
        <v>7</v>
      </c>
      <c r="J5" s="27">
        <v>51</v>
      </c>
      <c r="K5" s="27">
        <v>6</v>
      </c>
      <c r="L5" s="27">
        <v>53</v>
      </c>
      <c r="M5" s="27">
        <v>0</v>
      </c>
      <c r="N5" s="27">
        <v>2</v>
      </c>
      <c r="O5" s="27">
        <v>0</v>
      </c>
      <c r="P5" s="27">
        <v>73</v>
      </c>
      <c r="Q5" s="27">
        <v>0</v>
      </c>
      <c r="R5" s="27">
        <v>7</v>
      </c>
      <c r="S5" s="27">
        <v>1</v>
      </c>
      <c r="T5" s="27">
        <v>9</v>
      </c>
      <c r="U5" s="27">
        <v>0</v>
      </c>
      <c r="V5" s="27">
        <v>0</v>
      </c>
      <c r="W5" s="44">
        <f t="shared" si="0"/>
        <v>219</v>
      </c>
      <c r="X5" s="38">
        <f t="shared" si="1"/>
        <v>0.44836272040302266</v>
      </c>
    </row>
    <row r="6" spans="2:24" ht="15" customHeight="1" x14ac:dyDescent="0.25">
      <c r="B6" s="37">
        <v>3</v>
      </c>
      <c r="C6" s="28" t="s">
        <v>32</v>
      </c>
      <c r="D6" s="26">
        <v>997</v>
      </c>
      <c r="E6" s="27">
        <v>612</v>
      </c>
      <c r="F6" s="27">
        <v>9</v>
      </c>
      <c r="G6" s="27">
        <v>8</v>
      </c>
      <c r="H6" s="27">
        <v>0</v>
      </c>
      <c r="I6" s="27">
        <v>21</v>
      </c>
      <c r="J6" s="27">
        <v>173</v>
      </c>
      <c r="K6" s="27">
        <v>12</v>
      </c>
      <c r="L6" s="27">
        <v>219</v>
      </c>
      <c r="M6" s="27">
        <v>0</v>
      </c>
      <c r="N6" s="27">
        <v>2</v>
      </c>
      <c r="O6" s="27">
        <v>8</v>
      </c>
      <c r="P6" s="27">
        <v>100</v>
      </c>
      <c r="Q6" s="27">
        <v>0</v>
      </c>
      <c r="R6" s="27">
        <v>22</v>
      </c>
      <c r="S6" s="27">
        <v>23</v>
      </c>
      <c r="T6" s="27">
        <v>13</v>
      </c>
      <c r="U6" s="27">
        <v>0</v>
      </c>
      <c r="V6" s="27">
        <v>2</v>
      </c>
      <c r="W6" s="44">
        <f t="shared" si="0"/>
        <v>612</v>
      </c>
      <c r="X6" s="38">
        <f t="shared" si="1"/>
        <v>0.38615847542627885</v>
      </c>
    </row>
    <row r="7" spans="2:24" ht="15" customHeight="1" x14ac:dyDescent="0.25">
      <c r="B7" s="37">
        <v>4</v>
      </c>
      <c r="C7" s="28" t="s">
        <v>35</v>
      </c>
      <c r="D7" s="26">
        <v>997</v>
      </c>
      <c r="E7" s="27">
        <v>578</v>
      </c>
      <c r="F7" s="27">
        <v>14</v>
      </c>
      <c r="G7" s="27">
        <v>8</v>
      </c>
      <c r="H7" s="27">
        <v>0</v>
      </c>
      <c r="I7" s="27">
        <v>27</v>
      </c>
      <c r="J7" s="27">
        <v>133</v>
      </c>
      <c r="K7" s="27">
        <v>13</v>
      </c>
      <c r="L7" s="27">
        <v>205</v>
      </c>
      <c r="M7" s="27">
        <v>1</v>
      </c>
      <c r="N7" s="27">
        <v>0</v>
      </c>
      <c r="O7" s="27">
        <v>16</v>
      </c>
      <c r="P7" s="27">
        <v>101</v>
      </c>
      <c r="Q7" s="27">
        <v>1</v>
      </c>
      <c r="R7" s="27">
        <v>42</v>
      </c>
      <c r="S7" s="27">
        <v>8</v>
      </c>
      <c r="T7" s="27">
        <v>8</v>
      </c>
      <c r="U7" s="27">
        <v>1</v>
      </c>
      <c r="V7" s="27">
        <v>0</v>
      </c>
      <c r="W7" s="44">
        <f t="shared" si="0"/>
        <v>578</v>
      </c>
      <c r="X7" s="38">
        <f t="shared" si="1"/>
        <v>0.42026078234704112</v>
      </c>
    </row>
    <row r="8" spans="2:24" ht="15" customHeight="1" x14ac:dyDescent="0.25">
      <c r="B8" s="37">
        <v>5</v>
      </c>
      <c r="C8" s="28" t="s">
        <v>91</v>
      </c>
      <c r="D8" s="26">
        <v>997</v>
      </c>
      <c r="E8" s="27">
        <v>627</v>
      </c>
      <c r="F8" s="27">
        <v>1</v>
      </c>
      <c r="G8" s="27">
        <v>7</v>
      </c>
      <c r="H8" s="27">
        <v>2</v>
      </c>
      <c r="I8" s="27">
        <v>30</v>
      </c>
      <c r="J8" s="27">
        <v>136</v>
      </c>
      <c r="K8" s="27">
        <v>3</v>
      </c>
      <c r="L8" s="27">
        <v>257</v>
      </c>
      <c r="M8" s="27">
        <v>1</v>
      </c>
      <c r="N8" s="27">
        <v>0</v>
      </c>
      <c r="O8" s="27">
        <v>14</v>
      </c>
      <c r="P8" s="27">
        <v>109</v>
      </c>
      <c r="Q8" s="27">
        <v>0</v>
      </c>
      <c r="R8" s="27">
        <v>37</v>
      </c>
      <c r="S8" s="27">
        <v>12</v>
      </c>
      <c r="T8" s="27">
        <v>18</v>
      </c>
      <c r="U8" s="27">
        <v>0</v>
      </c>
      <c r="V8" s="27">
        <v>0</v>
      </c>
      <c r="W8" s="44">
        <f t="shared" si="0"/>
        <v>627</v>
      </c>
      <c r="X8" s="38">
        <f t="shared" si="1"/>
        <v>0.37111334002006019</v>
      </c>
    </row>
    <row r="9" spans="2:24" ht="15" customHeight="1" x14ac:dyDescent="0.25">
      <c r="B9" s="37">
        <v>6</v>
      </c>
      <c r="C9" s="28" t="s">
        <v>59</v>
      </c>
      <c r="D9" s="26">
        <v>996</v>
      </c>
      <c r="E9" s="27">
        <v>618</v>
      </c>
      <c r="F9" s="27">
        <v>7</v>
      </c>
      <c r="G9" s="27">
        <v>6</v>
      </c>
      <c r="H9" s="27">
        <v>1</v>
      </c>
      <c r="I9" s="27">
        <v>28</v>
      </c>
      <c r="J9" s="27">
        <v>168</v>
      </c>
      <c r="K9" s="27">
        <v>9</v>
      </c>
      <c r="L9" s="27">
        <v>216</v>
      </c>
      <c r="M9" s="27">
        <v>0</v>
      </c>
      <c r="N9" s="27">
        <v>0</v>
      </c>
      <c r="O9" s="27">
        <v>5</v>
      </c>
      <c r="P9" s="27">
        <v>121</v>
      </c>
      <c r="Q9" s="27">
        <v>0</v>
      </c>
      <c r="R9" s="27">
        <v>33</v>
      </c>
      <c r="S9" s="27">
        <v>15</v>
      </c>
      <c r="T9" s="27">
        <v>8</v>
      </c>
      <c r="U9" s="27">
        <v>0</v>
      </c>
      <c r="V9" s="27">
        <v>1</v>
      </c>
      <c r="W9" s="44">
        <f t="shared" si="0"/>
        <v>618</v>
      </c>
      <c r="X9" s="38">
        <f t="shared" si="1"/>
        <v>0.37951807228915663</v>
      </c>
    </row>
    <row r="10" spans="2:24" ht="15" customHeight="1" x14ac:dyDescent="0.25">
      <c r="B10" s="37">
        <v>7</v>
      </c>
      <c r="C10" s="28" t="s">
        <v>58</v>
      </c>
      <c r="D10" s="26">
        <v>996</v>
      </c>
      <c r="E10" s="27">
        <v>558</v>
      </c>
      <c r="F10" s="27">
        <v>7</v>
      </c>
      <c r="G10" s="27">
        <v>6</v>
      </c>
      <c r="H10" s="27">
        <v>0</v>
      </c>
      <c r="I10" s="27">
        <v>22</v>
      </c>
      <c r="J10" s="27">
        <v>185</v>
      </c>
      <c r="K10" s="27">
        <v>11</v>
      </c>
      <c r="L10" s="27">
        <v>199</v>
      </c>
      <c r="M10" s="27">
        <v>1</v>
      </c>
      <c r="N10" s="27">
        <v>2</v>
      </c>
      <c r="O10" s="27">
        <v>9</v>
      </c>
      <c r="P10" s="27">
        <v>79</v>
      </c>
      <c r="Q10" s="27">
        <v>0</v>
      </c>
      <c r="R10" s="27">
        <v>13</v>
      </c>
      <c r="S10" s="27">
        <v>14</v>
      </c>
      <c r="T10" s="27">
        <v>9</v>
      </c>
      <c r="U10" s="27">
        <v>0</v>
      </c>
      <c r="V10" s="27">
        <v>1</v>
      </c>
      <c r="W10" s="44">
        <f t="shared" si="0"/>
        <v>558</v>
      </c>
      <c r="X10" s="38">
        <f t="shared" si="1"/>
        <v>0.43975903614457829</v>
      </c>
    </row>
    <row r="11" spans="2:24" ht="15" customHeight="1" x14ac:dyDescent="0.25">
      <c r="B11" s="37">
        <v>8</v>
      </c>
      <c r="C11" s="28" t="s">
        <v>58</v>
      </c>
      <c r="D11" s="26">
        <v>996</v>
      </c>
      <c r="E11" s="27">
        <v>593</v>
      </c>
      <c r="F11" s="27">
        <v>14</v>
      </c>
      <c r="G11" s="27">
        <v>10</v>
      </c>
      <c r="H11" s="27">
        <v>0</v>
      </c>
      <c r="I11" s="27">
        <v>32</v>
      </c>
      <c r="J11" s="27">
        <v>147</v>
      </c>
      <c r="K11" s="27">
        <v>9</v>
      </c>
      <c r="L11" s="27">
        <v>203</v>
      </c>
      <c r="M11" s="27">
        <v>2</v>
      </c>
      <c r="N11" s="27">
        <v>1</v>
      </c>
      <c r="O11" s="27">
        <v>7</v>
      </c>
      <c r="P11" s="27">
        <v>113</v>
      </c>
      <c r="Q11" s="27">
        <v>0</v>
      </c>
      <c r="R11" s="27">
        <v>31</v>
      </c>
      <c r="S11" s="27">
        <v>9</v>
      </c>
      <c r="T11" s="27">
        <v>14</v>
      </c>
      <c r="U11" s="27">
        <v>0</v>
      </c>
      <c r="V11" s="27">
        <v>1</v>
      </c>
      <c r="W11" s="44">
        <f t="shared" si="0"/>
        <v>593</v>
      </c>
      <c r="X11" s="38">
        <f t="shared" si="1"/>
        <v>0.40461847389558231</v>
      </c>
    </row>
    <row r="12" spans="2:24" ht="15" customHeight="1" x14ac:dyDescent="0.25">
      <c r="B12" s="37">
        <v>9</v>
      </c>
      <c r="C12" s="28" t="s">
        <v>58</v>
      </c>
      <c r="D12" s="26">
        <v>997</v>
      </c>
      <c r="E12" s="27">
        <v>591</v>
      </c>
      <c r="F12" s="27">
        <v>9</v>
      </c>
      <c r="G12" s="27">
        <v>7</v>
      </c>
      <c r="H12" s="27">
        <v>1</v>
      </c>
      <c r="I12" s="27">
        <v>21</v>
      </c>
      <c r="J12" s="27">
        <v>148</v>
      </c>
      <c r="K12" s="27">
        <v>6</v>
      </c>
      <c r="L12" s="27">
        <v>215</v>
      </c>
      <c r="M12" s="27">
        <v>3</v>
      </c>
      <c r="N12" s="27">
        <v>0</v>
      </c>
      <c r="O12" s="27">
        <v>13</v>
      </c>
      <c r="P12" s="27">
        <v>109</v>
      </c>
      <c r="Q12" s="27">
        <v>1</v>
      </c>
      <c r="R12" s="27">
        <v>40</v>
      </c>
      <c r="S12" s="27">
        <v>11</v>
      </c>
      <c r="T12" s="27">
        <v>7</v>
      </c>
      <c r="U12" s="27">
        <v>0</v>
      </c>
      <c r="V12" s="27">
        <v>0</v>
      </c>
      <c r="W12" s="44">
        <f t="shared" si="0"/>
        <v>591</v>
      </c>
      <c r="X12" s="38">
        <f t="shared" si="1"/>
        <v>0.40722166499498497</v>
      </c>
    </row>
    <row r="13" spans="2:24" ht="15" customHeight="1" x14ac:dyDescent="0.25">
      <c r="B13" s="37">
        <v>10</v>
      </c>
      <c r="C13" s="41" t="s">
        <v>60</v>
      </c>
      <c r="D13" s="26">
        <v>842</v>
      </c>
      <c r="E13" s="27">
        <v>563</v>
      </c>
      <c r="F13" s="27">
        <v>11</v>
      </c>
      <c r="G13" s="27">
        <v>2</v>
      </c>
      <c r="H13" s="27">
        <v>0</v>
      </c>
      <c r="I13" s="27">
        <v>40</v>
      </c>
      <c r="J13" s="27">
        <v>138</v>
      </c>
      <c r="K13" s="27">
        <v>10</v>
      </c>
      <c r="L13" s="27">
        <v>206</v>
      </c>
      <c r="M13" s="27">
        <v>2</v>
      </c>
      <c r="N13" s="27">
        <v>0</v>
      </c>
      <c r="O13" s="27">
        <v>9</v>
      </c>
      <c r="P13" s="27">
        <v>79</v>
      </c>
      <c r="Q13" s="27">
        <v>0</v>
      </c>
      <c r="R13" s="27">
        <v>34</v>
      </c>
      <c r="S13" s="27">
        <v>12</v>
      </c>
      <c r="T13" s="27">
        <v>20</v>
      </c>
      <c r="U13" s="27">
        <v>0</v>
      </c>
      <c r="V13" s="27">
        <v>0</v>
      </c>
      <c r="W13" s="44">
        <f t="shared" si="0"/>
        <v>563</v>
      </c>
      <c r="X13" s="38">
        <f t="shared" si="1"/>
        <v>0.33135391923990498</v>
      </c>
    </row>
    <row r="14" spans="2:24" ht="15" customHeight="1" x14ac:dyDescent="0.25">
      <c r="B14" s="37">
        <v>11</v>
      </c>
      <c r="C14" s="41" t="s">
        <v>60</v>
      </c>
      <c r="D14" s="26">
        <v>842</v>
      </c>
      <c r="E14" s="27">
        <v>540</v>
      </c>
      <c r="F14" s="27">
        <v>10</v>
      </c>
      <c r="G14" s="27">
        <v>6</v>
      </c>
      <c r="H14" s="27">
        <v>0</v>
      </c>
      <c r="I14" s="27">
        <v>30</v>
      </c>
      <c r="J14" s="27">
        <v>149</v>
      </c>
      <c r="K14" s="27">
        <v>7</v>
      </c>
      <c r="L14" s="27">
        <v>205</v>
      </c>
      <c r="M14" s="27">
        <v>1</v>
      </c>
      <c r="N14" s="27">
        <v>0</v>
      </c>
      <c r="O14" s="27">
        <v>12</v>
      </c>
      <c r="P14" s="27">
        <v>63</v>
      </c>
      <c r="Q14" s="27">
        <v>0</v>
      </c>
      <c r="R14" s="27">
        <v>25</v>
      </c>
      <c r="S14" s="27">
        <v>20</v>
      </c>
      <c r="T14" s="27">
        <v>11</v>
      </c>
      <c r="U14" s="27">
        <v>0</v>
      </c>
      <c r="V14" s="27">
        <v>1</v>
      </c>
      <c r="W14" s="44">
        <f t="shared" si="0"/>
        <v>540</v>
      </c>
      <c r="X14" s="38">
        <f t="shared" si="1"/>
        <v>0.35866983372921613</v>
      </c>
    </row>
    <row r="15" spans="2:24" ht="15" customHeight="1" x14ac:dyDescent="0.25">
      <c r="B15" s="37">
        <v>12</v>
      </c>
      <c r="C15" s="41" t="s">
        <v>92</v>
      </c>
      <c r="D15" s="26">
        <v>759</v>
      </c>
      <c r="E15" s="27">
        <v>486</v>
      </c>
      <c r="F15" s="27">
        <v>4</v>
      </c>
      <c r="G15" s="27">
        <v>2</v>
      </c>
      <c r="H15" s="27">
        <v>0</v>
      </c>
      <c r="I15" s="27">
        <v>20</v>
      </c>
      <c r="J15" s="27">
        <v>103</v>
      </c>
      <c r="K15" s="27">
        <v>11</v>
      </c>
      <c r="L15" s="27">
        <v>215</v>
      </c>
      <c r="M15" s="27">
        <v>0</v>
      </c>
      <c r="N15" s="27">
        <v>1</v>
      </c>
      <c r="O15" s="27">
        <v>3</v>
      </c>
      <c r="P15" s="27">
        <v>65</v>
      </c>
      <c r="Q15" s="27">
        <v>0</v>
      </c>
      <c r="R15" s="27">
        <v>31</v>
      </c>
      <c r="S15" s="27">
        <v>12</v>
      </c>
      <c r="T15" s="27">
        <v>17</v>
      </c>
      <c r="U15" s="27">
        <v>0</v>
      </c>
      <c r="V15" s="27">
        <v>2</v>
      </c>
      <c r="W15" s="44">
        <f t="shared" si="0"/>
        <v>486</v>
      </c>
      <c r="X15" s="38">
        <f t="shared" si="1"/>
        <v>0.35968379446640314</v>
      </c>
    </row>
    <row r="16" spans="2:24" ht="15" customHeight="1" x14ac:dyDescent="0.25">
      <c r="B16" s="37">
        <v>13</v>
      </c>
      <c r="C16" s="41" t="s">
        <v>61</v>
      </c>
      <c r="D16" s="26">
        <v>376</v>
      </c>
      <c r="E16" s="27">
        <v>225</v>
      </c>
      <c r="F16" s="27">
        <v>3</v>
      </c>
      <c r="G16" s="27">
        <v>3</v>
      </c>
      <c r="H16" s="27">
        <v>0</v>
      </c>
      <c r="I16" s="27">
        <v>15</v>
      </c>
      <c r="J16" s="27">
        <v>63</v>
      </c>
      <c r="K16" s="27">
        <v>3</v>
      </c>
      <c r="L16" s="27">
        <v>73</v>
      </c>
      <c r="M16" s="27">
        <v>0</v>
      </c>
      <c r="N16" s="27">
        <v>0</v>
      </c>
      <c r="O16" s="27">
        <v>8</v>
      </c>
      <c r="P16" s="27">
        <v>33</v>
      </c>
      <c r="Q16" s="27">
        <v>0</v>
      </c>
      <c r="R16" s="27">
        <v>10</v>
      </c>
      <c r="S16" s="27">
        <v>8</v>
      </c>
      <c r="T16" s="27">
        <v>5</v>
      </c>
      <c r="U16" s="27">
        <v>1</v>
      </c>
      <c r="V16" s="27">
        <v>0</v>
      </c>
      <c r="W16" s="44">
        <f t="shared" si="0"/>
        <v>225</v>
      </c>
      <c r="X16" s="38">
        <f t="shared" si="1"/>
        <v>0.40159574468085107</v>
      </c>
    </row>
    <row r="17" spans="2:24" ht="15" customHeight="1" x14ac:dyDescent="0.25">
      <c r="B17" s="37">
        <v>14</v>
      </c>
      <c r="C17" s="41" t="s">
        <v>36</v>
      </c>
      <c r="D17" s="26">
        <v>627</v>
      </c>
      <c r="E17" s="27">
        <v>389</v>
      </c>
      <c r="F17" s="27">
        <v>7</v>
      </c>
      <c r="G17" s="27">
        <v>7</v>
      </c>
      <c r="H17" s="27">
        <v>0</v>
      </c>
      <c r="I17" s="27">
        <v>13</v>
      </c>
      <c r="J17" s="27">
        <v>118</v>
      </c>
      <c r="K17" s="27">
        <v>1</v>
      </c>
      <c r="L17" s="27">
        <v>137</v>
      </c>
      <c r="M17" s="27">
        <v>0</v>
      </c>
      <c r="N17" s="27">
        <v>0</v>
      </c>
      <c r="O17" s="27">
        <v>9</v>
      </c>
      <c r="P17" s="27">
        <v>63</v>
      </c>
      <c r="Q17" s="27">
        <v>1</v>
      </c>
      <c r="R17" s="27">
        <v>20</v>
      </c>
      <c r="S17" s="27">
        <v>11</v>
      </c>
      <c r="T17" s="27">
        <v>2</v>
      </c>
      <c r="U17" s="27">
        <v>0</v>
      </c>
      <c r="V17" s="27">
        <v>0</v>
      </c>
      <c r="W17" s="44">
        <f t="shared" si="0"/>
        <v>389</v>
      </c>
      <c r="X17" s="38">
        <f t="shared" si="1"/>
        <v>0.37958532695374803</v>
      </c>
    </row>
    <row r="18" spans="2:24" ht="15" customHeight="1" x14ac:dyDescent="0.25">
      <c r="B18" s="37">
        <v>15</v>
      </c>
      <c r="C18" s="41" t="s">
        <v>36</v>
      </c>
      <c r="D18" s="26">
        <v>628</v>
      </c>
      <c r="E18" s="27">
        <v>374</v>
      </c>
      <c r="F18" s="27">
        <v>5</v>
      </c>
      <c r="G18" s="27">
        <v>2</v>
      </c>
      <c r="H18" s="27">
        <v>0</v>
      </c>
      <c r="I18" s="27">
        <v>21</v>
      </c>
      <c r="J18" s="27">
        <v>86</v>
      </c>
      <c r="K18" s="27">
        <v>5</v>
      </c>
      <c r="L18" s="27">
        <v>144</v>
      </c>
      <c r="M18" s="27">
        <v>0</v>
      </c>
      <c r="N18" s="27">
        <v>1</v>
      </c>
      <c r="O18" s="27">
        <v>12</v>
      </c>
      <c r="P18" s="27">
        <v>58</v>
      </c>
      <c r="Q18" s="27">
        <v>2</v>
      </c>
      <c r="R18" s="27">
        <v>19</v>
      </c>
      <c r="S18" s="27">
        <v>6</v>
      </c>
      <c r="T18" s="27">
        <v>13</v>
      </c>
      <c r="U18" s="27">
        <v>0</v>
      </c>
      <c r="V18" s="27">
        <v>0</v>
      </c>
      <c r="W18" s="44">
        <f t="shared" si="0"/>
        <v>374</v>
      </c>
      <c r="X18" s="38">
        <f t="shared" si="1"/>
        <v>0.40445859872611467</v>
      </c>
    </row>
    <row r="19" spans="2:24" ht="15" customHeight="1" x14ac:dyDescent="0.25">
      <c r="B19" s="37">
        <v>16</v>
      </c>
      <c r="C19" s="41" t="s">
        <v>37</v>
      </c>
      <c r="D19" s="26">
        <v>583</v>
      </c>
      <c r="E19" s="27">
        <v>315</v>
      </c>
      <c r="F19" s="27">
        <v>10</v>
      </c>
      <c r="G19" s="27">
        <v>6</v>
      </c>
      <c r="H19" s="27">
        <v>0</v>
      </c>
      <c r="I19" s="27">
        <v>24</v>
      </c>
      <c r="J19" s="27">
        <v>73</v>
      </c>
      <c r="K19" s="27">
        <v>7</v>
      </c>
      <c r="L19" s="27">
        <v>77</v>
      </c>
      <c r="M19" s="27">
        <v>1</v>
      </c>
      <c r="N19" s="27">
        <v>0</v>
      </c>
      <c r="O19" s="27">
        <v>9</v>
      </c>
      <c r="P19" s="27">
        <v>68</v>
      </c>
      <c r="Q19" s="27">
        <v>0</v>
      </c>
      <c r="R19" s="27">
        <v>10</v>
      </c>
      <c r="S19" s="27">
        <v>21</v>
      </c>
      <c r="T19" s="27">
        <v>9</v>
      </c>
      <c r="U19" s="27">
        <v>0</v>
      </c>
      <c r="V19" s="27">
        <v>0</v>
      </c>
      <c r="W19" s="44">
        <f t="shared" si="0"/>
        <v>315</v>
      </c>
      <c r="X19" s="38">
        <f t="shared" si="1"/>
        <v>0.45969125214408235</v>
      </c>
    </row>
    <row r="20" spans="2:24" ht="15" customHeight="1" x14ac:dyDescent="0.25">
      <c r="B20" s="37">
        <v>17</v>
      </c>
      <c r="C20" s="41" t="s">
        <v>62</v>
      </c>
      <c r="D20" s="26">
        <v>794</v>
      </c>
      <c r="E20" s="27">
        <v>459</v>
      </c>
      <c r="F20" s="27">
        <v>8</v>
      </c>
      <c r="G20" s="27">
        <v>4</v>
      </c>
      <c r="H20" s="27">
        <v>0</v>
      </c>
      <c r="I20" s="27">
        <v>29</v>
      </c>
      <c r="J20" s="27">
        <v>121</v>
      </c>
      <c r="K20" s="27">
        <v>6</v>
      </c>
      <c r="L20" s="27">
        <v>141</v>
      </c>
      <c r="M20" s="27">
        <v>2</v>
      </c>
      <c r="N20" s="27">
        <v>0</v>
      </c>
      <c r="O20" s="27">
        <v>13</v>
      </c>
      <c r="P20" s="27">
        <v>83</v>
      </c>
      <c r="Q20" s="27">
        <v>0</v>
      </c>
      <c r="R20" s="27">
        <v>19</v>
      </c>
      <c r="S20" s="27">
        <v>19</v>
      </c>
      <c r="T20" s="27">
        <v>12</v>
      </c>
      <c r="U20" s="27">
        <v>0</v>
      </c>
      <c r="V20" s="27">
        <v>2</v>
      </c>
      <c r="W20" s="44">
        <f t="shared" si="0"/>
        <v>459</v>
      </c>
      <c r="X20" s="38">
        <f t="shared" si="1"/>
        <v>0.42191435768261965</v>
      </c>
    </row>
    <row r="21" spans="2:24" ht="15" customHeight="1" x14ac:dyDescent="0.25">
      <c r="B21" s="37">
        <v>18</v>
      </c>
      <c r="C21" s="41" t="s">
        <v>63</v>
      </c>
      <c r="D21" s="26">
        <v>963</v>
      </c>
      <c r="E21" s="27">
        <v>607</v>
      </c>
      <c r="F21" s="27">
        <v>15</v>
      </c>
      <c r="G21" s="27">
        <v>6</v>
      </c>
      <c r="H21" s="27">
        <v>0</v>
      </c>
      <c r="I21" s="27">
        <v>25</v>
      </c>
      <c r="J21" s="27">
        <v>149</v>
      </c>
      <c r="K21" s="27">
        <v>11</v>
      </c>
      <c r="L21" s="27">
        <v>195</v>
      </c>
      <c r="M21" s="27">
        <v>1</v>
      </c>
      <c r="N21" s="27">
        <v>2</v>
      </c>
      <c r="O21" s="27">
        <v>11</v>
      </c>
      <c r="P21" s="27">
        <v>119</v>
      </c>
      <c r="Q21" s="27">
        <v>0</v>
      </c>
      <c r="R21" s="27">
        <v>34</v>
      </c>
      <c r="S21" s="27">
        <v>21</v>
      </c>
      <c r="T21" s="27">
        <v>16</v>
      </c>
      <c r="U21" s="27">
        <v>0</v>
      </c>
      <c r="V21" s="27">
        <v>2</v>
      </c>
      <c r="W21" s="44">
        <f t="shared" si="0"/>
        <v>607</v>
      </c>
      <c r="X21" s="38">
        <f t="shared" si="1"/>
        <v>0.36967808930425755</v>
      </c>
    </row>
    <row r="22" spans="2:24" ht="15" customHeight="1" x14ac:dyDescent="0.25">
      <c r="B22" s="37">
        <v>19</v>
      </c>
      <c r="C22" s="41" t="s">
        <v>63</v>
      </c>
      <c r="D22" s="26">
        <v>963</v>
      </c>
      <c r="E22" s="27">
        <v>597</v>
      </c>
      <c r="F22" s="27">
        <v>8</v>
      </c>
      <c r="G22" s="27">
        <v>4</v>
      </c>
      <c r="H22" s="27">
        <v>0</v>
      </c>
      <c r="I22" s="27">
        <v>38</v>
      </c>
      <c r="J22" s="27">
        <v>147</v>
      </c>
      <c r="K22" s="27">
        <v>11</v>
      </c>
      <c r="L22" s="27">
        <v>197</v>
      </c>
      <c r="M22" s="27">
        <v>1</v>
      </c>
      <c r="N22" s="27">
        <v>0</v>
      </c>
      <c r="O22" s="27">
        <v>9</v>
      </c>
      <c r="P22" s="27">
        <v>109</v>
      </c>
      <c r="Q22" s="27">
        <v>1</v>
      </c>
      <c r="R22" s="27">
        <v>35</v>
      </c>
      <c r="S22" s="27">
        <v>14</v>
      </c>
      <c r="T22" s="27">
        <v>17</v>
      </c>
      <c r="U22" s="27">
        <v>2</v>
      </c>
      <c r="V22" s="27">
        <v>4</v>
      </c>
      <c r="W22" s="44">
        <f t="shared" si="0"/>
        <v>597</v>
      </c>
      <c r="X22" s="38">
        <f t="shared" si="1"/>
        <v>0.38006230529595014</v>
      </c>
    </row>
    <row r="23" spans="2:24" ht="15" customHeight="1" x14ac:dyDescent="0.25">
      <c r="B23" s="37">
        <v>20</v>
      </c>
      <c r="C23" s="41" t="s">
        <v>38</v>
      </c>
      <c r="D23" s="26">
        <v>799</v>
      </c>
      <c r="E23" s="27">
        <v>482</v>
      </c>
      <c r="F23" s="27">
        <v>11</v>
      </c>
      <c r="G23" s="27">
        <v>3</v>
      </c>
      <c r="H23" s="27">
        <v>0</v>
      </c>
      <c r="I23" s="27">
        <v>23</v>
      </c>
      <c r="J23" s="27">
        <v>122</v>
      </c>
      <c r="K23" s="27">
        <v>9</v>
      </c>
      <c r="L23" s="27">
        <v>160</v>
      </c>
      <c r="M23" s="27">
        <v>1</v>
      </c>
      <c r="N23" s="27">
        <v>0</v>
      </c>
      <c r="O23" s="27">
        <v>6</v>
      </c>
      <c r="P23" s="27">
        <v>97</v>
      </c>
      <c r="Q23" s="27">
        <v>0</v>
      </c>
      <c r="R23" s="27">
        <v>24</v>
      </c>
      <c r="S23" s="27">
        <v>14</v>
      </c>
      <c r="T23" s="27">
        <v>12</v>
      </c>
      <c r="U23" s="27">
        <v>0</v>
      </c>
      <c r="V23" s="27">
        <v>0</v>
      </c>
      <c r="W23" s="44">
        <f t="shared" si="0"/>
        <v>482</v>
      </c>
      <c r="X23" s="38">
        <f t="shared" si="1"/>
        <v>0.39674593241551942</v>
      </c>
    </row>
    <row r="24" spans="2:24" ht="15" customHeight="1" x14ac:dyDescent="0.25">
      <c r="B24" s="37">
        <v>21</v>
      </c>
      <c r="C24" s="41" t="s">
        <v>39</v>
      </c>
      <c r="D24" s="26">
        <v>738</v>
      </c>
      <c r="E24" s="27">
        <v>422</v>
      </c>
      <c r="F24" s="27">
        <v>9</v>
      </c>
      <c r="G24" s="27">
        <v>5</v>
      </c>
      <c r="H24" s="27">
        <v>1</v>
      </c>
      <c r="I24" s="27">
        <v>16</v>
      </c>
      <c r="J24" s="27">
        <v>127</v>
      </c>
      <c r="K24" s="27">
        <v>4</v>
      </c>
      <c r="L24" s="27">
        <v>110</v>
      </c>
      <c r="M24" s="27">
        <v>0</v>
      </c>
      <c r="N24" s="27">
        <v>0</v>
      </c>
      <c r="O24" s="27">
        <v>3</v>
      </c>
      <c r="P24" s="27">
        <v>102</v>
      </c>
      <c r="Q24" s="27">
        <v>0</v>
      </c>
      <c r="R24" s="27">
        <v>14</v>
      </c>
      <c r="S24" s="27">
        <v>22</v>
      </c>
      <c r="T24" s="27">
        <v>6</v>
      </c>
      <c r="U24" s="27">
        <v>1</v>
      </c>
      <c r="V24" s="27">
        <v>2</v>
      </c>
      <c r="W24" s="44">
        <f t="shared" si="0"/>
        <v>422</v>
      </c>
      <c r="X24" s="38">
        <f t="shared" si="1"/>
        <v>0.42818428184281843</v>
      </c>
    </row>
    <row r="25" spans="2:24" ht="15.75" thickBot="1" x14ac:dyDescent="0.3">
      <c r="B25" s="20"/>
      <c r="C25" s="30"/>
      <c r="D25" s="21">
        <f t="shared" ref="D25:W25" si="2">SUM(D4:D24)</f>
        <v>17400</v>
      </c>
      <c r="E25" s="21">
        <f t="shared" si="2"/>
        <v>10541</v>
      </c>
      <c r="F25" s="21">
        <f t="shared" si="2"/>
        <v>183</v>
      </c>
      <c r="G25" s="21">
        <f t="shared" si="2"/>
        <v>109</v>
      </c>
      <c r="H25" s="21">
        <f t="shared" si="2"/>
        <v>5</v>
      </c>
      <c r="I25" s="21">
        <f t="shared" si="2"/>
        <v>514</v>
      </c>
      <c r="J25" s="21">
        <f t="shared" si="2"/>
        <v>2719</v>
      </c>
      <c r="K25" s="21">
        <f t="shared" si="2"/>
        <v>169</v>
      </c>
      <c r="L25" s="21">
        <f t="shared" si="2"/>
        <v>3599</v>
      </c>
      <c r="M25" s="21">
        <f t="shared" si="2"/>
        <v>18</v>
      </c>
      <c r="N25" s="21">
        <f t="shared" si="2"/>
        <v>11</v>
      </c>
      <c r="O25" s="21">
        <f t="shared" si="2"/>
        <v>184</v>
      </c>
      <c r="P25" s="21">
        <f t="shared" si="2"/>
        <v>1912</v>
      </c>
      <c r="Q25" s="21">
        <f t="shared" si="2"/>
        <v>6</v>
      </c>
      <c r="R25" s="21">
        <f t="shared" si="2"/>
        <v>549</v>
      </c>
      <c r="S25" s="21">
        <f t="shared" si="2"/>
        <v>294</v>
      </c>
      <c r="T25" s="21">
        <f t="shared" si="2"/>
        <v>244</v>
      </c>
      <c r="U25" s="21">
        <f t="shared" si="2"/>
        <v>6</v>
      </c>
      <c r="V25" s="21">
        <f t="shared" si="2"/>
        <v>19</v>
      </c>
      <c r="W25" s="21">
        <f t="shared" si="2"/>
        <v>10541</v>
      </c>
      <c r="X25" s="40">
        <f>(X4+X5+X6+X7+X8+X9+X10+X11+X12+X13+X14+X15+X16+X17+X18+X19+X20+X21+X22+X23+X24)/21</f>
        <v>0.39677541908306335</v>
      </c>
    </row>
    <row r="26" spans="2:24" ht="15.75" thickTop="1" x14ac:dyDescent="0.25"/>
    <row r="27" spans="2:24" x14ac:dyDescent="0.25">
      <c r="V27" s="45">
        <f t="shared" ref="V27:V47" si="3">SUM(F4:V4)</f>
        <v>686</v>
      </c>
    </row>
    <row r="28" spans="2:24" x14ac:dyDescent="0.25">
      <c r="V28" s="45">
        <f t="shared" si="3"/>
        <v>219</v>
      </c>
    </row>
    <row r="29" spans="2:24" x14ac:dyDescent="0.25">
      <c r="V29" s="45">
        <f t="shared" si="3"/>
        <v>612</v>
      </c>
    </row>
    <row r="30" spans="2:24" x14ac:dyDescent="0.25">
      <c r="V30" s="45">
        <f t="shared" si="3"/>
        <v>578</v>
      </c>
    </row>
    <row r="31" spans="2:24" x14ac:dyDescent="0.25">
      <c r="V31" s="45">
        <f t="shared" si="3"/>
        <v>627</v>
      </c>
    </row>
    <row r="32" spans="2:24" x14ac:dyDescent="0.25">
      <c r="V32" s="45">
        <f t="shared" si="3"/>
        <v>618</v>
      </c>
    </row>
    <row r="33" spans="22:22" x14ac:dyDescent="0.25">
      <c r="V33" s="45">
        <f t="shared" si="3"/>
        <v>558</v>
      </c>
    </row>
    <row r="34" spans="22:22" x14ac:dyDescent="0.25">
      <c r="V34" s="45">
        <f t="shared" si="3"/>
        <v>593</v>
      </c>
    </row>
    <row r="35" spans="22:22" x14ac:dyDescent="0.25">
      <c r="V35" s="45">
        <f t="shared" si="3"/>
        <v>591</v>
      </c>
    </row>
    <row r="36" spans="22:22" x14ac:dyDescent="0.25">
      <c r="V36" s="45">
        <f t="shared" si="3"/>
        <v>563</v>
      </c>
    </row>
    <row r="37" spans="22:22" x14ac:dyDescent="0.25">
      <c r="V37" s="45">
        <f t="shared" si="3"/>
        <v>540</v>
      </c>
    </row>
    <row r="38" spans="22:22" x14ac:dyDescent="0.25">
      <c r="V38" s="45">
        <f t="shared" si="3"/>
        <v>486</v>
      </c>
    </row>
    <row r="39" spans="22:22" x14ac:dyDescent="0.25">
      <c r="V39" s="45">
        <f t="shared" si="3"/>
        <v>225</v>
      </c>
    </row>
    <row r="40" spans="22:22" x14ac:dyDescent="0.25">
      <c r="V40" s="45">
        <f t="shared" si="3"/>
        <v>389</v>
      </c>
    </row>
    <row r="41" spans="22:22" x14ac:dyDescent="0.25">
      <c r="V41" s="45">
        <f t="shared" si="3"/>
        <v>374</v>
      </c>
    </row>
    <row r="42" spans="22:22" x14ac:dyDescent="0.25">
      <c r="V42" s="45">
        <f t="shared" si="3"/>
        <v>315</v>
      </c>
    </row>
    <row r="43" spans="22:22" x14ac:dyDescent="0.25">
      <c r="V43" s="45">
        <f t="shared" si="3"/>
        <v>459</v>
      </c>
    </row>
    <row r="44" spans="22:22" x14ac:dyDescent="0.25">
      <c r="V44" s="45">
        <f t="shared" si="3"/>
        <v>607</v>
      </c>
    </row>
    <row r="45" spans="22:22" x14ac:dyDescent="0.25">
      <c r="V45" s="45">
        <f t="shared" si="3"/>
        <v>597</v>
      </c>
    </row>
    <row r="46" spans="22:22" x14ac:dyDescent="0.25">
      <c r="V46" s="45">
        <f t="shared" si="3"/>
        <v>482</v>
      </c>
    </row>
    <row r="47" spans="22:22" x14ac:dyDescent="0.25">
      <c r="V47" s="45">
        <f t="shared" si="3"/>
        <v>422</v>
      </c>
    </row>
    <row r="48" spans="22:22" x14ac:dyDescent="0.25">
      <c r="V48" s="48"/>
    </row>
    <row r="49" spans="22:22" x14ac:dyDescent="0.25">
      <c r="V49" s="48"/>
    </row>
    <row r="50" spans="22:22" x14ac:dyDescent="0.25">
      <c r="V50" s="48"/>
    </row>
  </sheetData>
  <sheetProtection algorithmName="SHA-512" hashValue="HJ05h75GJIDW8WoYXpM2BXp5g/bffL4BUSN7sxSC0FXQQRTuyUz8NnTiSnAKAd4mX0hFyIkqYae/JApIkinUOA==" saltValue="f1BKbVKtVmM38vTyKxisIQ==" spinCount="100000" sheet="1" objects="1" scenarios="1" selectLockedCells="1"/>
  <conditionalFormatting sqref="W4">
    <cfRule type="cellIs" dxfId="133" priority="41" operator="notEqual">
      <formula>$V$27</formula>
    </cfRule>
    <cfRule type="cellIs" dxfId="132" priority="42" operator="equal">
      <formula>$V$27</formula>
    </cfRule>
  </conditionalFormatting>
  <conditionalFormatting sqref="W5">
    <cfRule type="cellIs" dxfId="131" priority="40" operator="equal">
      <formula>$V$28</formula>
    </cfRule>
    <cfRule type="cellIs" dxfId="130" priority="39" operator="notEqual">
      <formula>$V$28</formula>
    </cfRule>
  </conditionalFormatting>
  <conditionalFormatting sqref="W6">
    <cfRule type="cellIs" dxfId="129" priority="38" operator="equal">
      <formula>$V$29</formula>
    </cfRule>
    <cfRule type="cellIs" dxfId="128" priority="37" operator="notEqual">
      <formula>$V$29</formula>
    </cfRule>
  </conditionalFormatting>
  <conditionalFormatting sqref="W7">
    <cfRule type="cellIs" dxfId="127" priority="36" operator="equal">
      <formula>$V$30</formula>
    </cfRule>
    <cfRule type="cellIs" dxfId="126" priority="35" operator="notEqual">
      <formula>$V$30</formula>
    </cfRule>
  </conditionalFormatting>
  <conditionalFormatting sqref="W8">
    <cfRule type="cellIs" dxfId="125" priority="34" operator="equal">
      <formula>$V$31</formula>
    </cfRule>
    <cfRule type="cellIs" dxfId="124" priority="33" operator="notEqual">
      <formula>$V$31</formula>
    </cfRule>
  </conditionalFormatting>
  <conditionalFormatting sqref="W9">
    <cfRule type="cellIs" dxfId="123" priority="32" operator="equal">
      <formula>$V$32</formula>
    </cfRule>
    <cfRule type="cellIs" dxfId="122" priority="31" operator="notEqual">
      <formula>$V$32</formula>
    </cfRule>
  </conditionalFormatting>
  <conditionalFormatting sqref="W10">
    <cfRule type="cellIs" dxfId="121" priority="30" operator="equal">
      <formula>$V$33</formula>
    </cfRule>
    <cfRule type="cellIs" dxfId="120" priority="29" operator="notEqual">
      <formula>$V$33</formula>
    </cfRule>
  </conditionalFormatting>
  <conditionalFormatting sqref="W11">
    <cfRule type="cellIs" dxfId="119" priority="28" operator="equal">
      <formula>$V$34</formula>
    </cfRule>
    <cfRule type="cellIs" dxfId="118" priority="27" operator="notEqual">
      <formula>$V$34</formula>
    </cfRule>
  </conditionalFormatting>
  <conditionalFormatting sqref="W12">
    <cfRule type="cellIs" dxfId="117" priority="26" operator="equal">
      <formula>$V$35</formula>
    </cfRule>
    <cfRule type="cellIs" dxfId="116" priority="25" operator="notEqual">
      <formula>$V$35</formula>
    </cfRule>
  </conditionalFormatting>
  <conditionalFormatting sqref="W13">
    <cfRule type="cellIs" dxfId="115" priority="24" operator="equal">
      <formula>$V$36</formula>
    </cfRule>
    <cfRule type="cellIs" dxfId="114" priority="23" operator="notEqual">
      <formula>$V$36</formula>
    </cfRule>
  </conditionalFormatting>
  <conditionalFormatting sqref="W14">
    <cfRule type="cellIs" dxfId="113" priority="21" operator="notEqual">
      <formula>$V$37</formula>
    </cfRule>
    <cfRule type="cellIs" dxfId="112" priority="22" operator="equal">
      <formula>$V$37</formula>
    </cfRule>
  </conditionalFormatting>
  <conditionalFormatting sqref="W15">
    <cfRule type="cellIs" dxfId="111" priority="20" operator="equal">
      <formula>$V$38</formula>
    </cfRule>
    <cfRule type="cellIs" dxfId="110" priority="19" operator="notEqual">
      <formula>$V$38</formula>
    </cfRule>
  </conditionalFormatting>
  <conditionalFormatting sqref="W16">
    <cfRule type="cellIs" dxfId="109" priority="18" operator="equal">
      <formula>$V$39</formula>
    </cfRule>
    <cfRule type="cellIs" dxfId="108" priority="17" operator="notEqual">
      <formula>$V$39</formula>
    </cfRule>
  </conditionalFormatting>
  <conditionalFormatting sqref="W17">
    <cfRule type="cellIs" dxfId="107" priority="16" operator="equal">
      <formula>$V$40</formula>
    </cfRule>
    <cfRule type="cellIs" dxfId="106" priority="15" operator="notEqual">
      <formula>$V$40</formula>
    </cfRule>
  </conditionalFormatting>
  <conditionalFormatting sqref="W18">
    <cfRule type="cellIs" dxfId="105" priority="14" operator="equal">
      <formula>$V$41</formula>
    </cfRule>
    <cfRule type="cellIs" dxfId="104" priority="13" operator="notEqual">
      <formula>$V$41</formula>
    </cfRule>
  </conditionalFormatting>
  <conditionalFormatting sqref="W19">
    <cfRule type="cellIs" dxfId="103" priority="12" operator="equal">
      <formula>$V$42</formula>
    </cfRule>
    <cfRule type="cellIs" dxfId="102" priority="11" operator="notEqual">
      <formula>$V$42</formula>
    </cfRule>
  </conditionalFormatting>
  <conditionalFormatting sqref="W20">
    <cfRule type="cellIs" dxfId="101" priority="10" operator="equal">
      <formula>$V$43</formula>
    </cfRule>
    <cfRule type="cellIs" dxfId="100" priority="9" operator="notEqual">
      <formula>$V$43</formula>
    </cfRule>
  </conditionalFormatting>
  <conditionalFormatting sqref="W21">
    <cfRule type="cellIs" dxfId="99" priority="8" operator="equal">
      <formula>$V$44</formula>
    </cfRule>
    <cfRule type="cellIs" dxfId="98" priority="7" operator="notEqual">
      <formula>$V$44</formula>
    </cfRule>
  </conditionalFormatting>
  <conditionalFormatting sqref="W22">
    <cfRule type="cellIs" dxfId="97" priority="6" operator="equal">
      <formula>$V$45</formula>
    </cfRule>
    <cfRule type="cellIs" dxfId="96" priority="5" operator="notEqual">
      <formula>$V$45</formula>
    </cfRule>
  </conditionalFormatting>
  <conditionalFormatting sqref="W23">
    <cfRule type="cellIs" dxfId="95" priority="4" operator="equal">
      <formula>$V$46</formula>
    </cfRule>
    <cfRule type="cellIs" dxfId="94" priority="3" operator="notEqual">
      <formula>$V$46</formula>
    </cfRule>
  </conditionalFormatting>
  <conditionalFormatting sqref="W24">
    <cfRule type="cellIs" dxfId="93" priority="1" operator="notEqual">
      <formula>$V$47</formula>
    </cfRule>
    <cfRule type="cellIs" dxfId="92" priority="2" operator="equal">
      <formula>$V$47</formula>
    </cfRule>
  </conditionalFormatting>
  <pageMargins left="0.25" right="0.25" top="0.75" bottom="0.75" header="0.3" footer="0.3"/>
  <pageSetup paperSize="8" scale="9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79091-8447-454C-8363-467E30D17246}">
  <sheetPr codeName="Folha5"/>
  <dimension ref="B2:X17"/>
  <sheetViews>
    <sheetView workbookViewId="0">
      <selection activeCell="D4" sqref="D4:V8"/>
    </sheetView>
  </sheetViews>
  <sheetFormatPr defaultRowHeight="15" x14ac:dyDescent="0.25"/>
  <cols>
    <col min="1" max="1" width="4" customWidth="1"/>
    <col min="2" max="2" width="6.5703125" bestFit="1" customWidth="1"/>
    <col min="3" max="3" width="13.85546875" bestFit="1" customWidth="1"/>
    <col min="4" max="4" width="8" bestFit="1" customWidth="1"/>
    <col min="5" max="5" width="8.140625" bestFit="1" customWidth="1"/>
    <col min="7" max="7" width="6.42578125" bestFit="1" customWidth="1"/>
    <col min="8" max="22" width="8.28515625" customWidth="1"/>
    <col min="23" max="23" width="7.42578125" customWidth="1"/>
    <col min="24" max="24" width="8.7109375" bestFit="1" customWidth="1"/>
  </cols>
  <sheetData>
    <row r="2" spans="2:24" x14ac:dyDescent="0.25">
      <c r="B2" s="32" t="s">
        <v>93</v>
      </c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2:24" ht="22.5" x14ac:dyDescent="0.25">
      <c r="B3" s="34" t="s">
        <v>0</v>
      </c>
      <c r="C3" s="9" t="s">
        <v>27</v>
      </c>
      <c r="D3" s="7" t="s">
        <v>1</v>
      </c>
      <c r="E3" s="7" t="s">
        <v>2</v>
      </c>
      <c r="F3" s="35" t="s">
        <v>3</v>
      </c>
      <c r="G3" s="9" t="s">
        <v>4</v>
      </c>
      <c r="H3" s="10" t="s">
        <v>79</v>
      </c>
      <c r="I3" s="11" t="s">
        <v>80</v>
      </c>
      <c r="J3" s="11" t="s">
        <v>6</v>
      </c>
      <c r="K3" s="11" t="s">
        <v>51</v>
      </c>
      <c r="L3" s="11" t="s">
        <v>81</v>
      </c>
      <c r="M3" s="11" t="s">
        <v>55</v>
      </c>
      <c r="N3" s="11" t="s">
        <v>82</v>
      </c>
      <c r="O3" s="7" t="s">
        <v>5</v>
      </c>
      <c r="P3" s="11" t="s">
        <v>53</v>
      </c>
      <c r="Q3" s="11" t="s">
        <v>83</v>
      </c>
      <c r="R3" s="11" t="s">
        <v>7</v>
      </c>
      <c r="S3" s="11" t="s">
        <v>56</v>
      </c>
      <c r="T3" s="11" t="s">
        <v>54</v>
      </c>
      <c r="U3" s="11" t="s">
        <v>84</v>
      </c>
      <c r="V3" s="7" t="s">
        <v>52</v>
      </c>
      <c r="W3" s="36" t="s">
        <v>8</v>
      </c>
      <c r="X3" s="1" t="s">
        <v>9</v>
      </c>
    </row>
    <row r="4" spans="2:24" x14ac:dyDescent="0.25">
      <c r="B4" s="37">
        <v>1</v>
      </c>
      <c r="C4" s="28" t="s">
        <v>32</v>
      </c>
      <c r="D4" s="26">
        <v>426</v>
      </c>
      <c r="E4" s="26">
        <v>242</v>
      </c>
      <c r="F4" s="27">
        <v>4</v>
      </c>
      <c r="G4" s="27">
        <v>4</v>
      </c>
      <c r="H4" s="27">
        <v>0</v>
      </c>
      <c r="I4" s="27">
        <v>3</v>
      </c>
      <c r="J4" s="27">
        <v>85</v>
      </c>
      <c r="K4" s="27">
        <v>10</v>
      </c>
      <c r="L4" s="27">
        <v>66</v>
      </c>
      <c r="M4" s="27">
        <v>0</v>
      </c>
      <c r="N4" s="27">
        <v>0</v>
      </c>
      <c r="O4" s="27">
        <v>4</v>
      </c>
      <c r="P4" s="27">
        <v>53</v>
      </c>
      <c r="Q4" s="27">
        <v>0</v>
      </c>
      <c r="R4" s="27">
        <v>5</v>
      </c>
      <c r="S4" s="27">
        <v>2</v>
      </c>
      <c r="T4" s="27">
        <v>4</v>
      </c>
      <c r="U4" s="27">
        <v>0</v>
      </c>
      <c r="V4" s="27">
        <v>2</v>
      </c>
      <c r="W4" s="44">
        <f>IF(V11=E4,V11)</f>
        <v>242</v>
      </c>
      <c r="X4" s="38">
        <f>IF(E4="","",(D4-E4)/D4)</f>
        <v>0.431924882629108</v>
      </c>
    </row>
    <row r="5" spans="2:24" x14ac:dyDescent="0.25">
      <c r="B5" s="37">
        <v>2</v>
      </c>
      <c r="C5" s="28" t="s">
        <v>40</v>
      </c>
      <c r="D5" s="26">
        <v>369</v>
      </c>
      <c r="E5" s="26">
        <v>227</v>
      </c>
      <c r="F5" s="27">
        <v>10</v>
      </c>
      <c r="G5" s="27">
        <v>3</v>
      </c>
      <c r="H5" s="27">
        <v>1</v>
      </c>
      <c r="I5" s="27">
        <v>9</v>
      </c>
      <c r="J5" s="27">
        <v>48</v>
      </c>
      <c r="K5" s="27">
        <v>4</v>
      </c>
      <c r="L5" s="27">
        <v>71</v>
      </c>
      <c r="M5" s="27">
        <v>1</v>
      </c>
      <c r="N5" s="27">
        <v>0</v>
      </c>
      <c r="O5" s="27">
        <v>4</v>
      </c>
      <c r="P5" s="27">
        <v>68</v>
      </c>
      <c r="Q5" s="27">
        <v>0</v>
      </c>
      <c r="R5" s="27">
        <v>4</v>
      </c>
      <c r="S5" s="27">
        <v>1</v>
      </c>
      <c r="T5" s="27">
        <v>1</v>
      </c>
      <c r="U5" s="27">
        <v>0</v>
      </c>
      <c r="V5" s="27">
        <v>2</v>
      </c>
      <c r="W5" s="44">
        <f>IF(V12=E5,V12)</f>
        <v>227</v>
      </c>
      <c r="X5" s="38">
        <f>IF(E5="","",(D5-E5)/D5)</f>
        <v>0.38482384823848237</v>
      </c>
    </row>
    <row r="6" spans="2:24" x14ac:dyDescent="0.25">
      <c r="B6" s="37">
        <v>3</v>
      </c>
      <c r="C6" s="28" t="s">
        <v>41</v>
      </c>
      <c r="D6" s="26">
        <v>389</v>
      </c>
      <c r="E6" s="26">
        <v>229</v>
      </c>
      <c r="F6" s="27">
        <v>1</v>
      </c>
      <c r="G6" s="27">
        <v>0</v>
      </c>
      <c r="H6" s="27">
        <v>0</v>
      </c>
      <c r="I6" s="27">
        <v>2</v>
      </c>
      <c r="J6" s="27">
        <v>34</v>
      </c>
      <c r="K6" s="27">
        <v>11</v>
      </c>
      <c r="L6" s="27">
        <v>98</v>
      </c>
      <c r="M6" s="27">
        <v>0</v>
      </c>
      <c r="N6" s="27">
        <v>0</v>
      </c>
      <c r="O6" s="27">
        <v>1</v>
      </c>
      <c r="P6" s="27">
        <v>69</v>
      </c>
      <c r="Q6" s="27">
        <v>0</v>
      </c>
      <c r="R6" s="27">
        <v>8</v>
      </c>
      <c r="S6" s="27">
        <v>2</v>
      </c>
      <c r="T6" s="27">
        <v>1</v>
      </c>
      <c r="U6" s="27">
        <v>0</v>
      </c>
      <c r="V6" s="27">
        <v>2</v>
      </c>
      <c r="W6" s="44">
        <f>IF(V13=E6,V13)</f>
        <v>229</v>
      </c>
      <c r="X6" s="38">
        <f>IF(E6="","",(D6-E6)/D6)</f>
        <v>0.41131105398457585</v>
      </c>
    </row>
    <row r="7" spans="2:24" x14ac:dyDescent="0.25">
      <c r="B7" s="37">
        <v>4</v>
      </c>
      <c r="C7" s="28" t="s">
        <v>42</v>
      </c>
      <c r="D7" s="26">
        <v>404</v>
      </c>
      <c r="E7" s="26">
        <v>248</v>
      </c>
      <c r="F7" s="27">
        <v>5</v>
      </c>
      <c r="G7" s="27">
        <v>2</v>
      </c>
      <c r="H7" s="27">
        <v>0</v>
      </c>
      <c r="I7" s="27">
        <v>10</v>
      </c>
      <c r="J7" s="27">
        <v>68</v>
      </c>
      <c r="K7" s="27">
        <v>2</v>
      </c>
      <c r="L7" s="27">
        <v>81</v>
      </c>
      <c r="M7" s="27">
        <v>0</v>
      </c>
      <c r="N7" s="27">
        <v>0</v>
      </c>
      <c r="O7" s="27">
        <v>3</v>
      </c>
      <c r="P7" s="27">
        <v>68</v>
      </c>
      <c r="Q7" s="27">
        <v>0</v>
      </c>
      <c r="R7" s="27">
        <v>6</v>
      </c>
      <c r="S7" s="27">
        <v>2</v>
      </c>
      <c r="T7" s="27">
        <v>1</v>
      </c>
      <c r="U7" s="27">
        <v>0</v>
      </c>
      <c r="V7" s="27">
        <v>0</v>
      </c>
      <c r="W7" s="44">
        <f>IF(V14=E7,V14)</f>
        <v>248</v>
      </c>
      <c r="X7" s="38">
        <f>IF(E7="","",(D7-E7)/D7)</f>
        <v>0.38613861386138615</v>
      </c>
    </row>
    <row r="8" spans="2:24" x14ac:dyDescent="0.25">
      <c r="B8" s="37">
        <v>5</v>
      </c>
      <c r="C8" s="28" t="s">
        <v>42</v>
      </c>
      <c r="D8" s="26">
        <v>404</v>
      </c>
      <c r="E8" s="26">
        <v>250</v>
      </c>
      <c r="F8" s="27">
        <v>4</v>
      </c>
      <c r="G8" s="27">
        <v>3</v>
      </c>
      <c r="H8" s="27">
        <v>0</v>
      </c>
      <c r="I8" s="27">
        <v>10</v>
      </c>
      <c r="J8" s="27">
        <v>75</v>
      </c>
      <c r="K8" s="27">
        <v>4</v>
      </c>
      <c r="L8" s="27">
        <v>87</v>
      </c>
      <c r="M8" s="27">
        <v>0</v>
      </c>
      <c r="N8" s="27">
        <v>0</v>
      </c>
      <c r="O8" s="27">
        <v>6</v>
      </c>
      <c r="P8" s="27">
        <v>53</v>
      </c>
      <c r="Q8" s="27">
        <v>0</v>
      </c>
      <c r="R8" s="27">
        <v>3</v>
      </c>
      <c r="S8" s="27">
        <v>2</v>
      </c>
      <c r="T8" s="27">
        <v>3</v>
      </c>
      <c r="U8" s="27">
        <v>0</v>
      </c>
      <c r="V8" s="27">
        <v>0</v>
      </c>
      <c r="W8" s="44">
        <f>IF(V15=E8,V15)</f>
        <v>250</v>
      </c>
      <c r="X8" s="38">
        <f>IF(E8="","",(D8-E8)/D8)</f>
        <v>0.38118811881188119</v>
      </c>
    </row>
    <row r="9" spans="2:24" ht="15.75" thickBot="1" x14ac:dyDescent="0.3">
      <c r="B9" s="20"/>
      <c r="C9" s="30"/>
      <c r="D9" s="21">
        <f t="shared" ref="D9:W9" si="0">SUM(D4:D8)</f>
        <v>1992</v>
      </c>
      <c r="E9" s="21">
        <f t="shared" si="0"/>
        <v>1196</v>
      </c>
      <c r="F9" s="21">
        <f t="shared" si="0"/>
        <v>24</v>
      </c>
      <c r="G9" s="21">
        <f t="shared" si="0"/>
        <v>12</v>
      </c>
      <c r="H9" s="21">
        <f t="shared" si="0"/>
        <v>1</v>
      </c>
      <c r="I9" s="21">
        <f t="shared" si="0"/>
        <v>34</v>
      </c>
      <c r="J9" s="21">
        <f t="shared" si="0"/>
        <v>310</v>
      </c>
      <c r="K9" s="21">
        <f t="shared" si="0"/>
        <v>31</v>
      </c>
      <c r="L9" s="21">
        <f t="shared" si="0"/>
        <v>403</v>
      </c>
      <c r="M9" s="21">
        <f t="shared" si="0"/>
        <v>1</v>
      </c>
      <c r="N9" s="21">
        <f t="shared" si="0"/>
        <v>0</v>
      </c>
      <c r="O9" s="21">
        <f t="shared" si="0"/>
        <v>18</v>
      </c>
      <c r="P9" s="21">
        <f t="shared" si="0"/>
        <v>311</v>
      </c>
      <c r="Q9" s="21">
        <f t="shared" si="0"/>
        <v>0</v>
      </c>
      <c r="R9" s="21">
        <f t="shared" si="0"/>
        <v>26</v>
      </c>
      <c r="S9" s="21">
        <f t="shared" si="0"/>
        <v>9</v>
      </c>
      <c r="T9" s="21">
        <f t="shared" si="0"/>
        <v>10</v>
      </c>
      <c r="U9" s="21">
        <f t="shared" si="0"/>
        <v>0</v>
      </c>
      <c r="V9" s="21">
        <f t="shared" si="0"/>
        <v>6</v>
      </c>
      <c r="W9" s="22">
        <f t="shared" si="0"/>
        <v>1196</v>
      </c>
      <c r="X9" s="40">
        <f>(X4+X5+X6+X7+X8)/5</f>
        <v>0.39907730350508669</v>
      </c>
    </row>
    <row r="10" spans="2:24" ht="15.75" thickTop="1" x14ac:dyDescent="0.25"/>
    <row r="11" spans="2:24" x14ac:dyDescent="0.25">
      <c r="V11" s="45">
        <f>SUM(F4:V4)</f>
        <v>242</v>
      </c>
    </row>
    <row r="12" spans="2:24" x14ac:dyDescent="0.25">
      <c r="V12" s="45">
        <f>SUM(F5:V5)</f>
        <v>227</v>
      </c>
    </row>
    <row r="13" spans="2:24" x14ac:dyDescent="0.25">
      <c r="V13" s="45">
        <f>SUM(F6:V6)</f>
        <v>229</v>
      </c>
    </row>
    <row r="14" spans="2:24" x14ac:dyDescent="0.25">
      <c r="V14" s="45">
        <f>SUM(F7:V7)</f>
        <v>248</v>
      </c>
    </row>
    <row r="15" spans="2:24" x14ac:dyDescent="0.25">
      <c r="V15" s="45">
        <f>SUM(F8:V8)</f>
        <v>250</v>
      </c>
    </row>
    <row r="16" spans="2:24" x14ac:dyDescent="0.25">
      <c r="V16" s="48"/>
    </row>
    <row r="17" spans="22:22" x14ac:dyDescent="0.25">
      <c r="V17" s="48"/>
    </row>
  </sheetData>
  <sheetProtection algorithmName="SHA-512" hashValue="xu857Q4Xv6mVQNG5yDL1DuRmX3Z7ei7zeNawRn/btNuwZEUa6aje4rsOtaAI8xoRHVGkOV4U4+Ik7VXmOptllA==" saltValue="Yy8npR2wFlWJBSd3HtFFpw==" spinCount="100000" sheet="1" objects="1" scenarios="1" selectLockedCells="1"/>
  <conditionalFormatting sqref="W4">
    <cfRule type="cellIs" dxfId="91" priority="9" operator="notEqual">
      <formula>$V$11</formula>
    </cfRule>
    <cfRule type="cellIs" dxfId="90" priority="10" operator="equal">
      <formula>$V$11</formula>
    </cfRule>
  </conditionalFormatting>
  <conditionalFormatting sqref="W5">
    <cfRule type="cellIs" dxfId="89" priority="7" operator="notEqual">
      <formula>$V$12</formula>
    </cfRule>
    <cfRule type="cellIs" dxfId="88" priority="8" operator="equal">
      <formula>$V$12</formula>
    </cfRule>
  </conditionalFormatting>
  <conditionalFormatting sqref="W6">
    <cfRule type="cellIs" dxfId="87" priority="5" operator="notEqual">
      <formula>$V$13</formula>
    </cfRule>
    <cfRule type="cellIs" dxfId="86" priority="6" operator="equal">
      <formula>$V$13</formula>
    </cfRule>
  </conditionalFormatting>
  <conditionalFormatting sqref="W7">
    <cfRule type="cellIs" dxfId="85" priority="3" operator="notEqual">
      <formula>$V$14</formula>
    </cfRule>
    <cfRule type="cellIs" dxfId="84" priority="4" operator="equal">
      <formula>$V$14</formula>
    </cfRule>
  </conditionalFormatting>
  <conditionalFormatting sqref="W8">
    <cfRule type="cellIs" dxfId="83" priority="1" operator="notEqual">
      <formula>$V$15</formula>
    </cfRule>
    <cfRule type="cellIs" dxfId="82" priority="2" operator="equal">
      <formula>$V$15</formula>
    </cfRule>
  </conditionalFormatting>
  <pageMargins left="0.25" right="0.25" top="0.75" bottom="0.75" header="0.3" footer="0.3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69A7A-AD24-45B7-A4C0-B960B6A2218C}">
  <sheetPr codeName="Folha6"/>
  <dimension ref="B2:X17"/>
  <sheetViews>
    <sheetView workbookViewId="0">
      <selection activeCell="D4" sqref="D4:V8"/>
    </sheetView>
  </sheetViews>
  <sheetFormatPr defaultRowHeight="15" x14ac:dyDescent="0.25"/>
  <cols>
    <col min="1" max="1" width="3.28515625" customWidth="1"/>
    <col min="3" max="3" width="24.28515625" bestFit="1" customWidth="1"/>
    <col min="8" max="22" width="8.28515625" customWidth="1"/>
    <col min="23" max="23" width="7.5703125" customWidth="1"/>
    <col min="24" max="24" width="8.7109375" bestFit="1" customWidth="1"/>
  </cols>
  <sheetData>
    <row r="2" spans="2:24" x14ac:dyDescent="0.25">
      <c r="B2" s="32" t="s">
        <v>94</v>
      </c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2:24" ht="22.5" x14ac:dyDescent="0.25">
      <c r="B3" s="34" t="s">
        <v>0</v>
      </c>
      <c r="C3" s="9" t="s">
        <v>27</v>
      </c>
      <c r="D3" s="7" t="s">
        <v>1</v>
      </c>
      <c r="E3" s="7" t="s">
        <v>2</v>
      </c>
      <c r="F3" s="35" t="s">
        <v>3</v>
      </c>
      <c r="G3" s="9" t="s">
        <v>4</v>
      </c>
      <c r="H3" s="10" t="s">
        <v>79</v>
      </c>
      <c r="I3" s="11" t="s">
        <v>80</v>
      </c>
      <c r="J3" s="11" t="s">
        <v>6</v>
      </c>
      <c r="K3" s="11" t="s">
        <v>51</v>
      </c>
      <c r="L3" s="11" t="s">
        <v>81</v>
      </c>
      <c r="M3" s="11" t="s">
        <v>55</v>
      </c>
      <c r="N3" s="11" t="s">
        <v>82</v>
      </c>
      <c r="O3" s="7" t="s">
        <v>5</v>
      </c>
      <c r="P3" s="11" t="s">
        <v>53</v>
      </c>
      <c r="Q3" s="11" t="s">
        <v>83</v>
      </c>
      <c r="R3" s="11" t="s">
        <v>7</v>
      </c>
      <c r="S3" s="11" t="s">
        <v>56</v>
      </c>
      <c r="T3" s="11" t="s">
        <v>54</v>
      </c>
      <c r="U3" s="11" t="s">
        <v>84</v>
      </c>
      <c r="V3" s="7" t="s">
        <v>52</v>
      </c>
      <c r="W3" s="36" t="s">
        <v>8</v>
      </c>
      <c r="X3" s="1" t="s">
        <v>9</v>
      </c>
    </row>
    <row r="4" spans="2:24" x14ac:dyDescent="0.25">
      <c r="B4" s="37">
        <v>1</v>
      </c>
      <c r="C4" s="28" t="s">
        <v>64</v>
      </c>
      <c r="D4" s="26">
        <v>644</v>
      </c>
      <c r="E4" s="27">
        <v>393</v>
      </c>
      <c r="F4" s="27">
        <v>3</v>
      </c>
      <c r="G4" s="27">
        <v>2</v>
      </c>
      <c r="H4" s="27">
        <v>0</v>
      </c>
      <c r="I4" s="27">
        <v>10</v>
      </c>
      <c r="J4" s="27">
        <v>76</v>
      </c>
      <c r="K4" s="27">
        <v>10</v>
      </c>
      <c r="L4" s="27">
        <v>160</v>
      </c>
      <c r="M4" s="27">
        <v>1</v>
      </c>
      <c r="N4" s="27">
        <v>0</v>
      </c>
      <c r="O4" s="27">
        <v>5</v>
      </c>
      <c r="P4" s="27">
        <v>93</v>
      </c>
      <c r="Q4" s="27">
        <v>0</v>
      </c>
      <c r="R4" s="27">
        <v>14</v>
      </c>
      <c r="S4" s="27">
        <v>7</v>
      </c>
      <c r="T4" s="27">
        <v>11</v>
      </c>
      <c r="U4" s="27">
        <v>1</v>
      </c>
      <c r="V4" s="27">
        <v>0</v>
      </c>
      <c r="W4" s="44">
        <f>IF(V12=E4,V12)</f>
        <v>393</v>
      </c>
      <c r="X4" s="38">
        <f>IF(E4="","",(D4-E4)/D4)</f>
        <v>0.38975155279503104</v>
      </c>
    </row>
    <row r="5" spans="2:24" x14ac:dyDescent="0.25">
      <c r="B5" s="37">
        <v>2</v>
      </c>
      <c r="C5" s="28" t="s">
        <v>64</v>
      </c>
      <c r="D5" s="26">
        <v>644</v>
      </c>
      <c r="E5" s="27">
        <v>396</v>
      </c>
      <c r="F5" s="27">
        <v>3</v>
      </c>
      <c r="G5" s="27">
        <v>7</v>
      </c>
      <c r="H5" s="27">
        <v>1</v>
      </c>
      <c r="I5" s="27">
        <v>19</v>
      </c>
      <c r="J5" s="27">
        <v>73</v>
      </c>
      <c r="K5" s="27">
        <v>8</v>
      </c>
      <c r="L5" s="27">
        <v>158</v>
      </c>
      <c r="M5" s="27">
        <v>3</v>
      </c>
      <c r="N5" s="27">
        <v>0</v>
      </c>
      <c r="O5" s="27">
        <v>6</v>
      </c>
      <c r="P5" s="27">
        <v>85</v>
      </c>
      <c r="Q5" s="27">
        <v>0</v>
      </c>
      <c r="R5" s="27">
        <v>17</v>
      </c>
      <c r="S5" s="27">
        <v>6</v>
      </c>
      <c r="T5" s="27">
        <v>8</v>
      </c>
      <c r="U5" s="27">
        <v>0</v>
      </c>
      <c r="V5" s="27">
        <v>2</v>
      </c>
      <c r="W5" s="44">
        <f>IF(V13=E5,V13)</f>
        <v>396</v>
      </c>
      <c r="X5" s="38">
        <f>IF(E5="","",(D5-E5)/D5)</f>
        <v>0.38509316770186336</v>
      </c>
    </row>
    <row r="6" spans="2:24" x14ac:dyDescent="0.25">
      <c r="B6" s="37">
        <v>3</v>
      </c>
      <c r="C6" s="28" t="s">
        <v>95</v>
      </c>
      <c r="D6" s="26">
        <v>553</v>
      </c>
      <c r="E6" s="27">
        <v>322</v>
      </c>
      <c r="F6" s="27">
        <v>10</v>
      </c>
      <c r="G6" s="27">
        <v>5</v>
      </c>
      <c r="H6" s="27">
        <v>1</v>
      </c>
      <c r="I6" s="27">
        <v>22</v>
      </c>
      <c r="J6" s="27">
        <v>88</v>
      </c>
      <c r="K6" s="27">
        <v>7</v>
      </c>
      <c r="L6" s="27">
        <v>80</v>
      </c>
      <c r="M6" s="27">
        <v>1</v>
      </c>
      <c r="N6" s="27">
        <v>0</v>
      </c>
      <c r="O6" s="27">
        <v>8</v>
      </c>
      <c r="P6" s="27">
        <v>61</v>
      </c>
      <c r="Q6" s="27">
        <v>1</v>
      </c>
      <c r="R6" s="27">
        <v>14</v>
      </c>
      <c r="S6" s="27">
        <v>15</v>
      </c>
      <c r="T6" s="27">
        <v>6</v>
      </c>
      <c r="U6" s="27">
        <v>1</v>
      </c>
      <c r="V6" s="27">
        <v>2</v>
      </c>
      <c r="W6" s="44">
        <f>IF(V14=E6,V14)</f>
        <v>322</v>
      </c>
      <c r="X6" s="38">
        <f>IF(E6="","",(D6-E6)/D6)</f>
        <v>0.41772151898734178</v>
      </c>
    </row>
    <row r="7" spans="2:24" x14ac:dyDescent="0.25">
      <c r="B7" s="37">
        <v>4</v>
      </c>
      <c r="C7" s="28" t="s">
        <v>43</v>
      </c>
      <c r="D7" s="26">
        <v>661</v>
      </c>
      <c r="E7" s="27">
        <v>399</v>
      </c>
      <c r="F7" s="27">
        <v>5</v>
      </c>
      <c r="G7" s="27">
        <v>4</v>
      </c>
      <c r="H7" s="27">
        <v>0</v>
      </c>
      <c r="I7" s="27">
        <v>14</v>
      </c>
      <c r="J7" s="27">
        <v>99</v>
      </c>
      <c r="K7" s="27">
        <v>6</v>
      </c>
      <c r="L7" s="27">
        <v>126</v>
      </c>
      <c r="M7" s="27">
        <v>1</v>
      </c>
      <c r="N7" s="27">
        <v>1</v>
      </c>
      <c r="O7" s="27">
        <v>8</v>
      </c>
      <c r="P7" s="27">
        <v>107</v>
      </c>
      <c r="Q7" s="27">
        <v>1</v>
      </c>
      <c r="R7" s="27">
        <v>14</v>
      </c>
      <c r="S7" s="27">
        <v>5</v>
      </c>
      <c r="T7" s="27">
        <v>6</v>
      </c>
      <c r="U7" s="27">
        <v>0</v>
      </c>
      <c r="V7" s="27">
        <v>2</v>
      </c>
      <c r="W7" s="44">
        <f>IF(V15=E7,V15)</f>
        <v>399</v>
      </c>
      <c r="X7" s="38">
        <f>IF(E7="","",(D7-E7)/D7)</f>
        <v>0.39636913767019666</v>
      </c>
    </row>
    <row r="8" spans="2:24" x14ac:dyDescent="0.25">
      <c r="B8" s="37">
        <v>5</v>
      </c>
      <c r="C8" s="28" t="s">
        <v>65</v>
      </c>
      <c r="D8" s="26">
        <v>688</v>
      </c>
      <c r="E8" s="27">
        <v>431</v>
      </c>
      <c r="F8" s="27">
        <v>12</v>
      </c>
      <c r="G8" s="27">
        <v>4</v>
      </c>
      <c r="H8" s="27">
        <v>0</v>
      </c>
      <c r="I8" s="27">
        <v>9</v>
      </c>
      <c r="J8" s="27">
        <v>122</v>
      </c>
      <c r="K8" s="27">
        <v>5</v>
      </c>
      <c r="L8" s="27">
        <v>131</v>
      </c>
      <c r="M8" s="27">
        <v>0</v>
      </c>
      <c r="N8" s="27">
        <v>0</v>
      </c>
      <c r="O8" s="27">
        <v>3</v>
      </c>
      <c r="P8" s="27">
        <v>108</v>
      </c>
      <c r="Q8" s="27">
        <v>0</v>
      </c>
      <c r="R8" s="27">
        <v>19</v>
      </c>
      <c r="S8" s="27">
        <v>10</v>
      </c>
      <c r="T8" s="27">
        <v>8</v>
      </c>
      <c r="U8" s="27">
        <v>0</v>
      </c>
      <c r="V8" s="27">
        <v>0</v>
      </c>
      <c r="W8" s="44">
        <f>IF(V16=E8,V16)</f>
        <v>431</v>
      </c>
      <c r="X8" s="38">
        <f>IF(E8="","",(D8-E8)/D8)</f>
        <v>0.37354651162790697</v>
      </c>
    </row>
    <row r="9" spans="2:24" ht="15.75" thickBot="1" x14ac:dyDescent="0.3">
      <c r="B9" s="20"/>
      <c r="C9" s="30"/>
      <c r="D9" s="21">
        <f t="shared" ref="D9:W9" si="0">SUM(D4:D8)</f>
        <v>3190</v>
      </c>
      <c r="E9" s="21">
        <f t="shared" si="0"/>
        <v>1941</v>
      </c>
      <c r="F9" s="21">
        <f t="shared" si="0"/>
        <v>33</v>
      </c>
      <c r="G9" s="21">
        <f t="shared" si="0"/>
        <v>22</v>
      </c>
      <c r="H9" s="21">
        <f t="shared" si="0"/>
        <v>2</v>
      </c>
      <c r="I9" s="21">
        <f t="shared" si="0"/>
        <v>74</v>
      </c>
      <c r="J9" s="21">
        <f t="shared" si="0"/>
        <v>458</v>
      </c>
      <c r="K9" s="21">
        <f t="shared" si="0"/>
        <v>36</v>
      </c>
      <c r="L9" s="21">
        <f t="shared" si="0"/>
        <v>655</v>
      </c>
      <c r="M9" s="21">
        <f t="shared" si="0"/>
        <v>6</v>
      </c>
      <c r="N9" s="21">
        <f t="shared" si="0"/>
        <v>1</v>
      </c>
      <c r="O9" s="21">
        <f t="shared" si="0"/>
        <v>30</v>
      </c>
      <c r="P9" s="21">
        <f t="shared" si="0"/>
        <v>454</v>
      </c>
      <c r="Q9" s="21">
        <f t="shared" si="0"/>
        <v>2</v>
      </c>
      <c r="R9" s="21">
        <f t="shared" si="0"/>
        <v>78</v>
      </c>
      <c r="S9" s="21">
        <f t="shared" si="0"/>
        <v>43</v>
      </c>
      <c r="T9" s="21">
        <f t="shared" si="0"/>
        <v>39</v>
      </c>
      <c r="U9" s="21">
        <f t="shared" si="0"/>
        <v>2</v>
      </c>
      <c r="V9" s="21">
        <f t="shared" si="0"/>
        <v>6</v>
      </c>
      <c r="W9" s="22">
        <f t="shared" si="0"/>
        <v>1941</v>
      </c>
      <c r="X9" s="40">
        <f>(X4+X5+X6+X7+X8)/5</f>
        <v>0.39249637775646795</v>
      </c>
    </row>
    <row r="10" spans="2:24" ht="15.75" thickTop="1" x14ac:dyDescent="0.25"/>
    <row r="11" spans="2:24" x14ac:dyDescent="0.25">
      <c r="V11" s="48"/>
    </row>
    <row r="12" spans="2:24" x14ac:dyDescent="0.25">
      <c r="V12" s="45">
        <f>SUM(F4:V4)</f>
        <v>393</v>
      </c>
    </row>
    <row r="13" spans="2:24" x14ac:dyDescent="0.25">
      <c r="V13" s="45">
        <f>SUM(F5:V5)</f>
        <v>396</v>
      </c>
    </row>
    <row r="14" spans="2:24" x14ac:dyDescent="0.25">
      <c r="V14" s="45">
        <f>SUM(F6:V6)</f>
        <v>322</v>
      </c>
    </row>
    <row r="15" spans="2:24" x14ac:dyDescent="0.25">
      <c r="V15" s="45">
        <f>SUM(F7:V7)</f>
        <v>399</v>
      </c>
    </row>
    <row r="16" spans="2:24" x14ac:dyDescent="0.25">
      <c r="V16" s="45">
        <f>SUM(F8:V8)</f>
        <v>431</v>
      </c>
    </row>
    <row r="17" spans="22:22" x14ac:dyDescent="0.25">
      <c r="V17" s="48"/>
    </row>
  </sheetData>
  <sheetProtection algorithmName="SHA-512" hashValue="0Td4dsD1CTY0gLY/tZOEYuq3M8OR69gnC0BLBnDRpAAKlh9UD5Ka0Ya+b4WAcRJb5jR8axm94s4fC38OkEVuNA==" saltValue="432Z00DEFAeWpiN5jvbu1w==" spinCount="100000" sheet="1" objects="1" scenarios="1" selectLockedCells="1"/>
  <conditionalFormatting sqref="W4">
    <cfRule type="cellIs" dxfId="81" priority="9" operator="notEqual">
      <formula>$V$12</formula>
    </cfRule>
    <cfRule type="cellIs" dxfId="80" priority="10" operator="equal">
      <formula>$V$12</formula>
    </cfRule>
  </conditionalFormatting>
  <conditionalFormatting sqref="W5">
    <cfRule type="cellIs" dxfId="79" priority="7" operator="notEqual">
      <formula>$V$13</formula>
    </cfRule>
    <cfRule type="cellIs" dxfId="78" priority="8" operator="equal">
      <formula>$V$13</formula>
    </cfRule>
  </conditionalFormatting>
  <conditionalFormatting sqref="W6">
    <cfRule type="cellIs" dxfId="77" priority="5" operator="notEqual">
      <formula>$V$14</formula>
    </cfRule>
    <cfRule type="cellIs" dxfId="76" priority="6" operator="equal">
      <formula>$V$14</formula>
    </cfRule>
  </conditionalFormatting>
  <conditionalFormatting sqref="W7">
    <cfRule type="cellIs" dxfId="75" priority="3" operator="notEqual">
      <formula>$V$15</formula>
    </cfRule>
    <cfRule type="cellIs" dxfId="74" priority="4" operator="equal">
      <formula>$V$15</formula>
    </cfRule>
  </conditionalFormatting>
  <conditionalFormatting sqref="W8">
    <cfRule type="cellIs" dxfId="73" priority="1" operator="notEqual">
      <formula>$V$16</formula>
    </cfRule>
    <cfRule type="cellIs" dxfId="72" priority="2" operator="equal">
      <formula>$V$16</formula>
    </cfRule>
  </conditionalFormatting>
  <pageMargins left="0.23622047244094491" right="3.937007874015748E-2" top="0.74803149606299213" bottom="0.74803149606299213" header="0.31496062992125984" footer="0.31496062992125984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0B788-7349-4AA4-9B09-2C922D2CEAC1}">
  <sheetPr codeName="Folha7"/>
  <dimension ref="B2:X14"/>
  <sheetViews>
    <sheetView workbookViewId="0">
      <selection activeCell="V7" sqref="V7"/>
    </sheetView>
  </sheetViews>
  <sheetFormatPr defaultRowHeight="15" x14ac:dyDescent="0.25"/>
  <cols>
    <col min="2" max="2" width="6.5703125" bestFit="1" customWidth="1"/>
    <col min="3" max="3" width="27.7109375" bestFit="1" customWidth="1"/>
    <col min="5" max="5" width="8.140625" bestFit="1" customWidth="1"/>
    <col min="6" max="6" width="8.42578125" bestFit="1" customWidth="1"/>
    <col min="7" max="7" width="6.42578125" bestFit="1" customWidth="1"/>
    <col min="8" max="22" width="8.28515625" customWidth="1"/>
    <col min="23" max="23" width="6.5703125" customWidth="1"/>
    <col min="24" max="24" width="8.7109375" bestFit="1" customWidth="1"/>
  </cols>
  <sheetData>
    <row r="2" spans="2:24" x14ac:dyDescent="0.25">
      <c r="B2" s="32" t="s">
        <v>96</v>
      </c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2:24" ht="23.25" thickBot="1" x14ac:dyDescent="0.3">
      <c r="B3" s="34" t="s">
        <v>0</v>
      </c>
      <c r="C3" s="9" t="s">
        <v>27</v>
      </c>
      <c r="D3" s="7" t="s">
        <v>1</v>
      </c>
      <c r="E3" s="7" t="s">
        <v>2</v>
      </c>
      <c r="F3" s="35" t="s">
        <v>3</v>
      </c>
      <c r="G3" s="9" t="s">
        <v>4</v>
      </c>
      <c r="H3" s="10" t="s">
        <v>79</v>
      </c>
      <c r="I3" s="11" t="s">
        <v>80</v>
      </c>
      <c r="J3" s="11" t="s">
        <v>6</v>
      </c>
      <c r="K3" s="11" t="s">
        <v>51</v>
      </c>
      <c r="L3" s="11" t="s">
        <v>81</v>
      </c>
      <c r="M3" s="11" t="s">
        <v>55</v>
      </c>
      <c r="N3" s="11" t="s">
        <v>82</v>
      </c>
      <c r="O3" s="7" t="s">
        <v>5</v>
      </c>
      <c r="P3" s="11" t="s">
        <v>53</v>
      </c>
      <c r="Q3" s="11" t="s">
        <v>83</v>
      </c>
      <c r="R3" s="11" t="s">
        <v>7</v>
      </c>
      <c r="S3" s="11" t="s">
        <v>56</v>
      </c>
      <c r="T3" s="11" t="s">
        <v>54</v>
      </c>
      <c r="U3" s="11" t="s">
        <v>84</v>
      </c>
      <c r="V3" s="7" t="s">
        <v>52</v>
      </c>
      <c r="W3" s="36" t="s">
        <v>8</v>
      </c>
      <c r="X3" s="1" t="s">
        <v>9</v>
      </c>
    </row>
    <row r="4" spans="2:24" ht="15.75" thickBot="1" x14ac:dyDescent="0.3">
      <c r="B4" s="37">
        <v>1</v>
      </c>
      <c r="C4" s="28" t="s">
        <v>66</v>
      </c>
      <c r="D4" s="50">
        <v>697</v>
      </c>
      <c r="E4" s="51">
        <v>446</v>
      </c>
      <c r="F4" s="51">
        <v>6</v>
      </c>
      <c r="G4" s="51">
        <v>5</v>
      </c>
      <c r="H4" s="51">
        <v>0</v>
      </c>
      <c r="I4" s="51">
        <v>15</v>
      </c>
      <c r="J4" s="51">
        <v>132</v>
      </c>
      <c r="K4" s="51">
        <v>8</v>
      </c>
      <c r="L4" s="51">
        <v>99</v>
      </c>
      <c r="M4" s="51">
        <v>2</v>
      </c>
      <c r="N4" s="51">
        <v>1</v>
      </c>
      <c r="O4" s="51">
        <v>5</v>
      </c>
      <c r="P4" s="51">
        <v>132</v>
      </c>
      <c r="Q4" s="51">
        <v>0</v>
      </c>
      <c r="R4" s="51">
        <v>13</v>
      </c>
      <c r="S4" s="51">
        <v>17</v>
      </c>
      <c r="T4" s="51">
        <v>9</v>
      </c>
      <c r="U4" s="51">
        <v>0</v>
      </c>
      <c r="V4" s="51">
        <v>2</v>
      </c>
      <c r="W4" s="44">
        <f>IF(V10=E4,V10)</f>
        <v>446</v>
      </c>
      <c r="X4" s="38">
        <f>IF(E4="","",(D4-E4)/D4)</f>
        <v>0.36011477761836441</v>
      </c>
    </row>
    <row r="5" spans="2:24" ht="15.75" thickBot="1" x14ac:dyDescent="0.3">
      <c r="B5" s="37">
        <v>2</v>
      </c>
      <c r="C5" s="28" t="s">
        <v>66</v>
      </c>
      <c r="D5" s="52">
        <v>697</v>
      </c>
      <c r="E5" s="53">
        <v>420</v>
      </c>
      <c r="F5" s="53">
        <v>10</v>
      </c>
      <c r="G5" s="53">
        <v>8</v>
      </c>
      <c r="H5" s="53">
        <v>2</v>
      </c>
      <c r="I5" s="53">
        <v>10</v>
      </c>
      <c r="J5" s="53">
        <v>121</v>
      </c>
      <c r="K5" s="53">
        <v>9</v>
      </c>
      <c r="L5" s="53">
        <v>100</v>
      </c>
      <c r="M5" s="53">
        <v>0</v>
      </c>
      <c r="N5" s="53">
        <v>1</v>
      </c>
      <c r="O5" s="53">
        <v>6</v>
      </c>
      <c r="P5" s="53">
        <v>110</v>
      </c>
      <c r="Q5" s="53">
        <v>0</v>
      </c>
      <c r="R5" s="53">
        <v>14</v>
      </c>
      <c r="S5" s="53">
        <v>17</v>
      </c>
      <c r="T5" s="53">
        <v>9</v>
      </c>
      <c r="U5" s="53">
        <v>1</v>
      </c>
      <c r="V5" s="53">
        <v>2</v>
      </c>
      <c r="W5" s="44">
        <f>IF(V11=E5,V11)</f>
        <v>420</v>
      </c>
      <c r="X5" s="38">
        <f>IF(E5="","",(D5-E5)/D5)</f>
        <v>0.39741750358680056</v>
      </c>
    </row>
    <row r="6" spans="2:24" ht="15.75" thickBot="1" x14ac:dyDescent="0.3">
      <c r="B6" s="37">
        <v>3</v>
      </c>
      <c r="C6" s="28" t="s">
        <v>67</v>
      </c>
      <c r="D6" s="52">
        <v>538</v>
      </c>
      <c r="E6" s="53">
        <v>329</v>
      </c>
      <c r="F6" s="53">
        <v>5</v>
      </c>
      <c r="G6" s="53">
        <v>2</v>
      </c>
      <c r="H6" s="53">
        <v>1</v>
      </c>
      <c r="I6" s="53">
        <v>10</v>
      </c>
      <c r="J6" s="53">
        <v>99</v>
      </c>
      <c r="K6" s="53">
        <v>5</v>
      </c>
      <c r="L6" s="53">
        <v>81</v>
      </c>
      <c r="M6" s="53">
        <v>2</v>
      </c>
      <c r="N6" s="53">
        <v>0</v>
      </c>
      <c r="O6" s="53">
        <v>1</v>
      </c>
      <c r="P6" s="53">
        <v>99</v>
      </c>
      <c r="Q6" s="53">
        <v>0</v>
      </c>
      <c r="R6" s="53">
        <v>6</v>
      </c>
      <c r="S6" s="53">
        <v>14</v>
      </c>
      <c r="T6" s="53">
        <v>4</v>
      </c>
      <c r="U6" s="53">
        <v>0</v>
      </c>
      <c r="V6" s="53">
        <v>0</v>
      </c>
      <c r="W6" s="44">
        <f>IF(V12=E6,V12)</f>
        <v>329</v>
      </c>
      <c r="X6" s="38">
        <f>IF(E6="","",(D6-E6)/D6)</f>
        <v>0.38847583643122674</v>
      </c>
    </row>
    <row r="7" spans="2:24" ht="15.75" thickBot="1" x14ac:dyDescent="0.3">
      <c r="B7" s="37">
        <v>4</v>
      </c>
      <c r="C7" s="28" t="s">
        <v>105</v>
      </c>
      <c r="D7" s="52">
        <v>216</v>
      </c>
      <c r="E7" s="53">
        <v>133</v>
      </c>
      <c r="F7" s="53">
        <v>1</v>
      </c>
      <c r="G7" s="53">
        <v>0</v>
      </c>
      <c r="H7" s="53">
        <v>0</v>
      </c>
      <c r="I7" s="53">
        <v>1</v>
      </c>
      <c r="J7" s="53">
        <v>55</v>
      </c>
      <c r="K7" s="53">
        <v>3</v>
      </c>
      <c r="L7" s="53">
        <v>32</v>
      </c>
      <c r="M7" s="53">
        <v>0</v>
      </c>
      <c r="N7" s="53">
        <v>0</v>
      </c>
      <c r="O7" s="53">
        <v>1</v>
      </c>
      <c r="P7" s="53">
        <v>32</v>
      </c>
      <c r="Q7" s="53">
        <v>0</v>
      </c>
      <c r="R7" s="53">
        <v>2</v>
      </c>
      <c r="S7" s="53">
        <v>1</v>
      </c>
      <c r="T7" s="53">
        <v>4</v>
      </c>
      <c r="U7" s="53">
        <v>0</v>
      </c>
      <c r="V7" s="53">
        <v>1</v>
      </c>
      <c r="W7" s="44">
        <f>IF(V13=E7,V13)</f>
        <v>133</v>
      </c>
      <c r="X7" s="38">
        <f>IF(E7="","",(D7-E7)/D7)</f>
        <v>0.38425925925925924</v>
      </c>
    </row>
    <row r="8" spans="2:24" ht="15.75" thickBot="1" x14ac:dyDescent="0.3">
      <c r="B8" s="20"/>
      <c r="C8" s="30"/>
      <c r="D8" s="21">
        <f t="shared" ref="D8:W8" si="0">SUM(D4:D7)</f>
        <v>2148</v>
      </c>
      <c r="E8" s="21">
        <f t="shared" si="0"/>
        <v>1328</v>
      </c>
      <c r="F8" s="21">
        <f t="shared" si="0"/>
        <v>22</v>
      </c>
      <c r="G8" s="21">
        <f t="shared" si="0"/>
        <v>15</v>
      </c>
      <c r="H8" s="21">
        <f t="shared" si="0"/>
        <v>3</v>
      </c>
      <c r="I8" s="21">
        <f t="shared" si="0"/>
        <v>36</v>
      </c>
      <c r="J8" s="21">
        <f t="shared" si="0"/>
        <v>407</v>
      </c>
      <c r="K8" s="21">
        <f t="shared" si="0"/>
        <v>25</v>
      </c>
      <c r="L8" s="21">
        <f t="shared" si="0"/>
        <v>312</v>
      </c>
      <c r="M8" s="21">
        <f t="shared" si="0"/>
        <v>4</v>
      </c>
      <c r="N8" s="21">
        <f t="shared" si="0"/>
        <v>2</v>
      </c>
      <c r="O8" s="21">
        <f t="shared" si="0"/>
        <v>13</v>
      </c>
      <c r="P8" s="21">
        <f t="shared" si="0"/>
        <v>373</v>
      </c>
      <c r="Q8" s="21">
        <f t="shared" si="0"/>
        <v>0</v>
      </c>
      <c r="R8" s="21">
        <f t="shared" si="0"/>
        <v>35</v>
      </c>
      <c r="S8" s="21">
        <f t="shared" si="0"/>
        <v>49</v>
      </c>
      <c r="T8" s="21">
        <f t="shared" si="0"/>
        <v>26</v>
      </c>
      <c r="U8" s="21">
        <f t="shared" si="0"/>
        <v>1</v>
      </c>
      <c r="V8" s="21">
        <f t="shared" si="0"/>
        <v>5</v>
      </c>
      <c r="W8" s="22">
        <f t="shared" si="0"/>
        <v>1328</v>
      </c>
      <c r="X8" s="40">
        <f>(X4+X5+X6+X7)/4</f>
        <v>0.38256684422391279</v>
      </c>
    </row>
    <row r="9" spans="2:24" ht="15.75" thickTop="1" x14ac:dyDescent="0.25"/>
    <row r="10" spans="2:24" x14ac:dyDescent="0.25">
      <c r="V10" s="45">
        <f>SUM(F4:V4)</f>
        <v>446</v>
      </c>
    </row>
    <row r="11" spans="2:24" x14ac:dyDescent="0.25">
      <c r="V11" s="45">
        <f>SUM(F5:V5)</f>
        <v>420</v>
      </c>
    </row>
    <row r="12" spans="2:24" x14ac:dyDescent="0.25">
      <c r="V12" s="45">
        <f>SUM(F6:V6)</f>
        <v>329</v>
      </c>
    </row>
    <row r="13" spans="2:24" x14ac:dyDescent="0.25">
      <c r="V13" s="45">
        <f>SUM(F7:V7)</f>
        <v>133</v>
      </c>
    </row>
    <row r="14" spans="2:24" x14ac:dyDescent="0.25">
      <c r="V14" s="48"/>
    </row>
  </sheetData>
  <sheetProtection algorithmName="SHA-512" hashValue="YxEJnNoNNgnwzO29AxTtUk/xNw5KtM82dfR+nsi5bTfvpre8KPzqSa02YGXKF6Digs2VQYSTnqZaZ+4w0gaGaw==" saltValue="z92T4BoV/TJuRrwtgpWE4Q==" spinCount="100000" sheet="1" objects="1" scenarios="1" selectLockedCells="1"/>
  <conditionalFormatting sqref="W4">
    <cfRule type="cellIs" dxfId="71" priority="7" operator="notEqual">
      <formula>$V$10</formula>
    </cfRule>
    <cfRule type="cellIs" dxfId="70" priority="8" operator="equal">
      <formula>$V$10</formula>
    </cfRule>
  </conditionalFormatting>
  <conditionalFormatting sqref="W5">
    <cfRule type="cellIs" dxfId="69" priority="5" operator="notEqual">
      <formula>$V$11</formula>
    </cfRule>
    <cfRule type="cellIs" dxfId="68" priority="6" operator="equal">
      <formula>$V$11</formula>
    </cfRule>
  </conditionalFormatting>
  <conditionalFormatting sqref="W6">
    <cfRule type="cellIs" dxfId="67" priority="3" operator="notEqual">
      <formula>$V$12</formula>
    </cfRule>
    <cfRule type="cellIs" dxfId="66" priority="4" operator="equal">
      <formula>$V$12</formula>
    </cfRule>
  </conditionalFormatting>
  <conditionalFormatting sqref="W7">
    <cfRule type="cellIs" dxfId="65" priority="1" operator="notEqual">
      <formula>$V$13</formula>
    </cfRule>
    <cfRule type="cellIs" dxfId="64" priority="2" operator="equal">
      <formula>$V$13</formula>
    </cfRule>
  </conditionalFormatting>
  <pageMargins left="0.25" right="0.25" top="0.75" bottom="0.75" header="0.3" footer="0.3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E680B-08DA-4E6B-B392-E2E0DF2E752C}">
  <sheetPr codeName="Folha8"/>
  <dimension ref="B2:X15"/>
  <sheetViews>
    <sheetView workbookViewId="0">
      <selection activeCell="D7" sqref="D7"/>
    </sheetView>
  </sheetViews>
  <sheetFormatPr defaultRowHeight="15" x14ac:dyDescent="0.25"/>
  <cols>
    <col min="1" max="1" width="4.140625" customWidth="1"/>
    <col min="2" max="2" width="6.5703125" bestFit="1" customWidth="1"/>
    <col min="3" max="3" width="32.140625" bestFit="1" customWidth="1"/>
    <col min="5" max="5" width="8.140625" bestFit="1" customWidth="1"/>
    <col min="8" max="22" width="8.28515625" customWidth="1"/>
    <col min="23" max="23" width="6.42578125" bestFit="1" customWidth="1"/>
    <col min="24" max="24" width="8.7109375" bestFit="1" customWidth="1"/>
  </cols>
  <sheetData>
    <row r="2" spans="2:24" x14ac:dyDescent="0.25">
      <c r="B2" s="32" t="s">
        <v>97</v>
      </c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2:24" ht="22.5" x14ac:dyDescent="0.25">
      <c r="B3" s="34" t="s">
        <v>0</v>
      </c>
      <c r="C3" s="9" t="s">
        <v>27</v>
      </c>
      <c r="D3" s="7" t="s">
        <v>1</v>
      </c>
      <c r="E3" s="7" t="s">
        <v>2</v>
      </c>
      <c r="F3" s="35" t="s">
        <v>3</v>
      </c>
      <c r="G3" s="9" t="s">
        <v>4</v>
      </c>
      <c r="H3" s="10" t="s">
        <v>79</v>
      </c>
      <c r="I3" s="11" t="s">
        <v>80</v>
      </c>
      <c r="J3" s="11" t="s">
        <v>6</v>
      </c>
      <c r="K3" s="11" t="s">
        <v>51</v>
      </c>
      <c r="L3" s="11" t="s">
        <v>81</v>
      </c>
      <c r="M3" s="11" t="s">
        <v>55</v>
      </c>
      <c r="N3" s="11" t="s">
        <v>82</v>
      </c>
      <c r="O3" s="7" t="s">
        <v>5</v>
      </c>
      <c r="P3" s="11" t="s">
        <v>53</v>
      </c>
      <c r="Q3" s="11" t="s">
        <v>83</v>
      </c>
      <c r="R3" s="11" t="s">
        <v>7</v>
      </c>
      <c r="S3" s="11" t="s">
        <v>56</v>
      </c>
      <c r="T3" s="11" t="s">
        <v>54</v>
      </c>
      <c r="U3" s="11" t="s">
        <v>84</v>
      </c>
      <c r="V3" s="7" t="s">
        <v>52</v>
      </c>
      <c r="W3" s="36" t="s">
        <v>8</v>
      </c>
      <c r="X3" s="1" t="s">
        <v>9</v>
      </c>
    </row>
    <row r="4" spans="2:24" x14ac:dyDescent="0.25">
      <c r="B4" s="37">
        <v>1</v>
      </c>
      <c r="C4" s="28" t="s">
        <v>32</v>
      </c>
      <c r="D4" s="26">
        <v>716</v>
      </c>
      <c r="E4" s="27">
        <v>382</v>
      </c>
      <c r="F4" s="27">
        <v>9</v>
      </c>
      <c r="G4" s="27">
        <v>4</v>
      </c>
      <c r="H4" s="27">
        <v>1</v>
      </c>
      <c r="I4" s="27">
        <v>7</v>
      </c>
      <c r="J4" s="27">
        <v>90</v>
      </c>
      <c r="K4" s="27">
        <v>7</v>
      </c>
      <c r="L4" s="27">
        <v>151</v>
      </c>
      <c r="M4" s="27">
        <v>1</v>
      </c>
      <c r="N4" s="27">
        <v>0</v>
      </c>
      <c r="O4" s="27">
        <v>5</v>
      </c>
      <c r="P4" s="27">
        <v>81</v>
      </c>
      <c r="Q4" s="27">
        <v>0</v>
      </c>
      <c r="R4" s="27">
        <v>17</v>
      </c>
      <c r="S4" s="27">
        <v>3</v>
      </c>
      <c r="T4" s="27">
        <v>4</v>
      </c>
      <c r="U4" s="27">
        <v>0</v>
      </c>
      <c r="V4" s="27">
        <v>2</v>
      </c>
      <c r="W4" s="44">
        <f>IF(V10=E4,V10)</f>
        <v>382</v>
      </c>
      <c r="X4" s="38">
        <f>IF(E4="","",(D4-E4)/D4)</f>
        <v>0.46648044692737428</v>
      </c>
    </row>
    <row r="5" spans="2:24" x14ac:dyDescent="0.25">
      <c r="B5" s="37">
        <v>2</v>
      </c>
      <c r="C5" s="28" t="s">
        <v>44</v>
      </c>
      <c r="D5" s="26">
        <v>835</v>
      </c>
      <c r="E5" s="27">
        <v>455</v>
      </c>
      <c r="F5" s="27">
        <v>10</v>
      </c>
      <c r="G5" s="27">
        <v>4</v>
      </c>
      <c r="H5" s="27">
        <v>2</v>
      </c>
      <c r="I5" s="27">
        <v>11</v>
      </c>
      <c r="J5" s="27">
        <v>100</v>
      </c>
      <c r="K5" s="27">
        <v>9</v>
      </c>
      <c r="L5" s="27">
        <v>87</v>
      </c>
      <c r="M5" s="27">
        <v>0</v>
      </c>
      <c r="N5" s="27">
        <v>0</v>
      </c>
      <c r="O5" s="27">
        <v>6</v>
      </c>
      <c r="P5" s="27">
        <v>190</v>
      </c>
      <c r="Q5" s="27">
        <v>0</v>
      </c>
      <c r="R5" s="27">
        <v>6</v>
      </c>
      <c r="S5" s="27">
        <v>10</v>
      </c>
      <c r="T5" s="27">
        <v>16</v>
      </c>
      <c r="U5" s="27">
        <v>2</v>
      </c>
      <c r="V5" s="27">
        <v>2</v>
      </c>
      <c r="W5" s="44">
        <f>IF(V11=E5,V11)</f>
        <v>455</v>
      </c>
      <c r="X5" s="38">
        <f>IF(E5="","",(D5-E5)/D5)</f>
        <v>0.45508982035928142</v>
      </c>
    </row>
    <row r="6" spans="2:24" x14ac:dyDescent="0.25">
      <c r="B6" s="37">
        <v>3</v>
      </c>
      <c r="C6" s="28" t="s">
        <v>106</v>
      </c>
      <c r="D6" s="26">
        <v>793</v>
      </c>
      <c r="E6" s="27">
        <v>517</v>
      </c>
      <c r="F6" s="27">
        <v>16</v>
      </c>
      <c r="G6" s="27">
        <v>7</v>
      </c>
      <c r="H6" s="27">
        <v>0</v>
      </c>
      <c r="I6" s="27">
        <v>18</v>
      </c>
      <c r="J6" s="27">
        <v>162</v>
      </c>
      <c r="K6" s="27">
        <v>14</v>
      </c>
      <c r="L6" s="27">
        <v>135</v>
      </c>
      <c r="M6" s="27">
        <v>2</v>
      </c>
      <c r="N6" s="27">
        <v>0</v>
      </c>
      <c r="O6" s="27">
        <v>7</v>
      </c>
      <c r="P6" s="27">
        <v>129</v>
      </c>
      <c r="Q6" s="27">
        <v>1</v>
      </c>
      <c r="R6" s="27">
        <v>11</v>
      </c>
      <c r="S6" s="27">
        <v>4</v>
      </c>
      <c r="T6" s="27">
        <v>7</v>
      </c>
      <c r="U6" s="27">
        <v>1</v>
      </c>
      <c r="V6" s="27">
        <v>3</v>
      </c>
      <c r="W6" s="44">
        <f>IF(V12=E6,V12)</f>
        <v>517</v>
      </c>
      <c r="X6" s="38">
        <f>IF(E6="","",(D6-E6)/D6)</f>
        <v>0.34804539722572508</v>
      </c>
    </row>
    <row r="7" spans="2:24" x14ac:dyDescent="0.25">
      <c r="B7" s="37">
        <v>4</v>
      </c>
      <c r="C7" s="28" t="s">
        <v>107</v>
      </c>
      <c r="D7" s="26">
        <v>253</v>
      </c>
      <c r="E7" s="27">
        <v>172</v>
      </c>
      <c r="F7" s="27">
        <v>9</v>
      </c>
      <c r="G7" s="27">
        <v>1</v>
      </c>
      <c r="H7" s="27">
        <v>0</v>
      </c>
      <c r="I7" s="27">
        <v>3</v>
      </c>
      <c r="J7" s="27">
        <v>34</v>
      </c>
      <c r="K7" s="27">
        <v>5</v>
      </c>
      <c r="L7" s="27">
        <v>74</v>
      </c>
      <c r="M7" s="27">
        <v>0</v>
      </c>
      <c r="N7" s="27">
        <v>0</v>
      </c>
      <c r="O7" s="27">
        <v>2</v>
      </c>
      <c r="P7" s="27">
        <v>33</v>
      </c>
      <c r="Q7" s="27">
        <v>1</v>
      </c>
      <c r="R7" s="27">
        <v>6</v>
      </c>
      <c r="S7" s="27">
        <v>0</v>
      </c>
      <c r="T7" s="27">
        <v>3</v>
      </c>
      <c r="U7" s="27">
        <v>0</v>
      </c>
      <c r="V7" s="27">
        <v>1</v>
      </c>
      <c r="W7" s="44">
        <f>IF(V13=E7,V13)</f>
        <v>172</v>
      </c>
      <c r="X7" s="38">
        <f>IF(E7="","",(D7-E7)/D7)</f>
        <v>0.3201581027667984</v>
      </c>
    </row>
    <row r="8" spans="2:24" ht="15.75" thickBot="1" x14ac:dyDescent="0.3">
      <c r="B8" s="20"/>
      <c r="C8" s="30"/>
      <c r="D8" s="21">
        <f t="shared" ref="D8:W8" si="0">SUM(D4:D7)</f>
        <v>2597</v>
      </c>
      <c r="E8" s="21">
        <f t="shared" si="0"/>
        <v>1526</v>
      </c>
      <c r="F8" s="21">
        <f t="shared" si="0"/>
        <v>44</v>
      </c>
      <c r="G8" s="21">
        <f t="shared" si="0"/>
        <v>16</v>
      </c>
      <c r="H8" s="21">
        <f t="shared" si="0"/>
        <v>3</v>
      </c>
      <c r="I8" s="21">
        <f t="shared" si="0"/>
        <v>39</v>
      </c>
      <c r="J8" s="21">
        <f t="shared" si="0"/>
        <v>386</v>
      </c>
      <c r="K8" s="21">
        <f t="shared" si="0"/>
        <v>35</v>
      </c>
      <c r="L8" s="21">
        <f t="shared" si="0"/>
        <v>447</v>
      </c>
      <c r="M8" s="21">
        <f t="shared" si="0"/>
        <v>3</v>
      </c>
      <c r="N8" s="21">
        <f t="shared" si="0"/>
        <v>0</v>
      </c>
      <c r="O8" s="21">
        <f t="shared" si="0"/>
        <v>20</v>
      </c>
      <c r="P8" s="21">
        <f t="shared" si="0"/>
        <v>433</v>
      </c>
      <c r="Q8" s="21">
        <f t="shared" si="0"/>
        <v>2</v>
      </c>
      <c r="R8" s="21">
        <f t="shared" si="0"/>
        <v>40</v>
      </c>
      <c r="S8" s="21">
        <f t="shared" si="0"/>
        <v>17</v>
      </c>
      <c r="T8" s="21">
        <f t="shared" si="0"/>
        <v>30</v>
      </c>
      <c r="U8" s="21">
        <f t="shared" si="0"/>
        <v>3</v>
      </c>
      <c r="V8" s="21">
        <f t="shared" si="0"/>
        <v>8</v>
      </c>
      <c r="W8" s="22">
        <f t="shared" si="0"/>
        <v>1526</v>
      </c>
      <c r="X8" s="40">
        <f>(X4+X5+X6+X7)/4</f>
        <v>0.3974434418197948</v>
      </c>
    </row>
    <row r="9" spans="2:24" ht="15.75" thickTop="1" x14ac:dyDescent="0.25"/>
    <row r="10" spans="2:24" x14ac:dyDescent="0.25">
      <c r="V10" s="45">
        <f>SUM(F4:V4)</f>
        <v>382</v>
      </c>
    </row>
    <row r="11" spans="2:24" x14ac:dyDescent="0.25">
      <c r="V11" s="45">
        <f>SUM(F5:V5)</f>
        <v>455</v>
      </c>
    </row>
    <row r="12" spans="2:24" x14ac:dyDescent="0.25">
      <c r="V12" s="45">
        <f>SUM(F6:V6)</f>
        <v>517</v>
      </c>
    </row>
    <row r="13" spans="2:24" x14ac:dyDescent="0.25">
      <c r="V13" s="45">
        <f>SUM(F7:V7)</f>
        <v>172</v>
      </c>
    </row>
    <row r="14" spans="2:24" x14ac:dyDescent="0.25">
      <c r="V14" s="48"/>
    </row>
    <row r="15" spans="2:24" x14ac:dyDescent="0.25">
      <c r="V15" s="48"/>
    </row>
  </sheetData>
  <sheetProtection algorithmName="SHA-512" hashValue="dagaRx61WqL+iXBO1IHqHlw0mJp1OnwEr4ba4lkw+1xCAGNJjouJkrD3VAG9QQJ0zjJEaKf7Pusaf6fF+rIhjw==" saltValue="1J3M27BxlcQNmPFSvRAyEw==" spinCount="100000" sheet="1" objects="1" scenarios="1" selectLockedCells="1"/>
  <conditionalFormatting sqref="W4">
    <cfRule type="cellIs" dxfId="63" priority="7" operator="notEqual">
      <formula>$V$10</formula>
    </cfRule>
    <cfRule type="cellIs" dxfId="62" priority="8" operator="equal">
      <formula>$V$10</formula>
    </cfRule>
  </conditionalFormatting>
  <conditionalFormatting sqref="W5">
    <cfRule type="cellIs" dxfId="61" priority="5" operator="notEqual">
      <formula>$V$11</formula>
    </cfRule>
    <cfRule type="cellIs" dxfId="60" priority="6" operator="equal">
      <formula>$V$11</formula>
    </cfRule>
  </conditionalFormatting>
  <conditionalFormatting sqref="W6">
    <cfRule type="cellIs" dxfId="59" priority="3" operator="notEqual">
      <formula>$V$12</formula>
    </cfRule>
    <cfRule type="cellIs" dxfId="58" priority="4" operator="equal">
      <formula>$V$12</formula>
    </cfRule>
  </conditionalFormatting>
  <conditionalFormatting sqref="W7">
    <cfRule type="cellIs" dxfId="57" priority="1" operator="notEqual">
      <formula>$V$13</formula>
    </cfRule>
    <cfRule type="cellIs" dxfId="56" priority="2" operator="equal">
      <formula>$V$13</formula>
    </cfRule>
  </conditionalFormatting>
  <pageMargins left="0.7" right="0.7" top="0.75" bottom="0.75" header="0.3" footer="0.3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2CDED-3ED5-4FC4-B50E-54D7182AE6DD}">
  <sheetPr codeName="Folha9"/>
  <dimension ref="B2:X10"/>
  <sheetViews>
    <sheetView workbookViewId="0">
      <selection activeCell="D4" sqref="D4:V5"/>
    </sheetView>
  </sheetViews>
  <sheetFormatPr defaultRowHeight="15" x14ac:dyDescent="0.25"/>
  <cols>
    <col min="2" max="2" width="6.5703125" bestFit="1" customWidth="1"/>
    <col min="3" max="3" width="13.85546875" bestFit="1" customWidth="1"/>
    <col min="5" max="5" width="8.140625" bestFit="1" customWidth="1"/>
    <col min="6" max="6" width="8.42578125" bestFit="1" customWidth="1"/>
    <col min="7" max="7" width="6.42578125" bestFit="1" customWidth="1"/>
    <col min="8" max="22" width="8.28515625" customWidth="1"/>
    <col min="23" max="23" width="6.28515625" bestFit="1" customWidth="1"/>
    <col min="24" max="24" width="8.7109375" bestFit="1" customWidth="1"/>
  </cols>
  <sheetData>
    <row r="2" spans="2:24" x14ac:dyDescent="0.25">
      <c r="B2" s="32" t="s">
        <v>98</v>
      </c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2:24" ht="22.5" x14ac:dyDescent="0.25">
      <c r="B3" s="34" t="s">
        <v>0</v>
      </c>
      <c r="C3" s="9" t="s">
        <v>27</v>
      </c>
      <c r="D3" s="7" t="s">
        <v>1</v>
      </c>
      <c r="E3" s="7" t="s">
        <v>2</v>
      </c>
      <c r="F3" s="35" t="s">
        <v>3</v>
      </c>
      <c r="G3" s="9" t="s">
        <v>4</v>
      </c>
      <c r="H3" s="10" t="s">
        <v>79</v>
      </c>
      <c r="I3" s="11" t="s">
        <v>80</v>
      </c>
      <c r="J3" s="11" t="s">
        <v>6</v>
      </c>
      <c r="K3" s="11" t="s">
        <v>51</v>
      </c>
      <c r="L3" s="11" t="s">
        <v>81</v>
      </c>
      <c r="M3" s="11" t="s">
        <v>55</v>
      </c>
      <c r="N3" s="11" t="s">
        <v>82</v>
      </c>
      <c r="O3" s="7" t="s">
        <v>5</v>
      </c>
      <c r="P3" s="11" t="s">
        <v>53</v>
      </c>
      <c r="Q3" s="11" t="s">
        <v>83</v>
      </c>
      <c r="R3" s="11" t="s">
        <v>7</v>
      </c>
      <c r="S3" s="11" t="s">
        <v>56</v>
      </c>
      <c r="T3" s="11" t="s">
        <v>54</v>
      </c>
      <c r="U3" s="11" t="s">
        <v>84</v>
      </c>
      <c r="V3" s="7" t="s">
        <v>52</v>
      </c>
      <c r="W3" s="36" t="s">
        <v>8</v>
      </c>
      <c r="X3" s="1" t="s">
        <v>9</v>
      </c>
    </row>
    <row r="4" spans="2:24" x14ac:dyDescent="0.25">
      <c r="B4" s="37">
        <v>1</v>
      </c>
      <c r="C4" s="28" t="s">
        <v>32</v>
      </c>
      <c r="D4" s="54">
        <v>698</v>
      </c>
      <c r="E4" s="55">
        <v>413</v>
      </c>
      <c r="F4" s="55">
        <v>19</v>
      </c>
      <c r="G4" s="55">
        <v>8</v>
      </c>
      <c r="H4" s="55">
        <v>0</v>
      </c>
      <c r="I4" s="55">
        <v>5</v>
      </c>
      <c r="J4" s="55">
        <v>97</v>
      </c>
      <c r="K4" s="55">
        <v>12</v>
      </c>
      <c r="L4" s="55">
        <v>141</v>
      </c>
      <c r="M4" s="55">
        <v>0</v>
      </c>
      <c r="N4" s="55">
        <v>1</v>
      </c>
      <c r="O4" s="55">
        <v>5</v>
      </c>
      <c r="P4" s="55">
        <v>96</v>
      </c>
      <c r="Q4" s="55">
        <v>0</v>
      </c>
      <c r="R4" s="55">
        <v>12</v>
      </c>
      <c r="S4" s="55">
        <v>1</v>
      </c>
      <c r="T4" s="55">
        <v>10</v>
      </c>
      <c r="U4" s="55">
        <v>2</v>
      </c>
      <c r="V4" s="55">
        <v>4</v>
      </c>
      <c r="W4" s="44">
        <f>IF(V8=E4,V8)</f>
        <v>413</v>
      </c>
      <c r="X4" s="38">
        <f>IF(E4="","",(D4-E4)/D4)</f>
        <v>0.40830945558739257</v>
      </c>
    </row>
    <row r="5" spans="2:24" x14ac:dyDescent="0.25">
      <c r="B5" s="37">
        <v>2</v>
      </c>
      <c r="C5" s="28" t="s">
        <v>45</v>
      </c>
      <c r="D5" s="54">
        <v>312</v>
      </c>
      <c r="E5" s="55">
        <v>177</v>
      </c>
      <c r="F5" s="55">
        <v>8</v>
      </c>
      <c r="G5" s="55">
        <v>1</v>
      </c>
      <c r="H5" s="55">
        <v>0</v>
      </c>
      <c r="I5" s="55">
        <v>7</v>
      </c>
      <c r="J5" s="55">
        <v>47</v>
      </c>
      <c r="K5" s="55">
        <v>5</v>
      </c>
      <c r="L5" s="55">
        <v>48</v>
      </c>
      <c r="M5" s="55">
        <v>0</v>
      </c>
      <c r="N5" s="55">
        <v>0</v>
      </c>
      <c r="O5" s="55">
        <v>1</v>
      </c>
      <c r="P5" s="55">
        <v>50</v>
      </c>
      <c r="Q5" s="55">
        <v>0</v>
      </c>
      <c r="R5" s="55">
        <v>6</v>
      </c>
      <c r="S5" s="55">
        <v>1</v>
      </c>
      <c r="T5" s="55">
        <v>2</v>
      </c>
      <c r="U5" s="55">
        <v>0</v>
      </c>
      <c r="V5" s="55">
        <v>1</v>
      </c>
      <c r="W5" s="44">
        <f>IF(V9=E5,V9)</f>
        <v>177</v>
      </c>
      <c r="X5" s="38">
        <f>IF(E5="","",(D5-E5)/D5)</f>
        <v>0.43269230769230771</v>
      </c>
    </row>
    <row r="6" spans="2:24" ht="15.75" thickBot="1" x14ac:dyDescent="0.3">
      <c r="B6" s="20"/>
      <c r="C6" s="30"/>
      <c r="D6" s="21">
        <f t="shared" ref="D6:W6" si="0">SUM(D4:D5)</f>
        <v>1010</v>
      </c>
      <c r="E6" s="21">
        <f t="shared" si="0"/>
        <v>590</v>
      </c>
      <c r="F6" s="21">
        <f t="shared" si="0"/>
        <v>27</v>
      </c>
      <c r="G6" s="21">
        <f t="shared" si="0"/>
        <v>9</v>
      </c>
      <c r="H6" s="21">
        <f t="shared" si="0"/>
        <v>0</v>
      </c>
      <c r="I6" s="21">
        <f t="shared" si="0"/>
        <v>12</v>
      </c>
      <c r="J6" s="21">
        <f t="shared" si="0"/>
        <v>144</v>
      </c>
      <c r="K6" s="21">
        <f t="shared" si="0"/>
        <v>17</v>
      </c>
      <c r="L6" s="21">
        <f t="shared" si="0"/>
        <v>189</v>
      </c>
      <c r="M6" s="21">
        <f t="shared" si="0"/>
        <v>0</v>
      </c>
      <c r="N6" s="21">
        <f t="shared" si="0"/>
        <v>1</v>
      </c>
      <c r="O6" s="21">
        <f t="shared" si="0"/>
        <v>6</v>
      </c>
      <c r="P6" s="21">
        <f t="shared" si="0"/>
        <v>146</v>
      </c>
      <c r="Q6" s="21">
        <f t="shared" si="0"/>
        <v>0</v>
      </c>
      <c r="R6" s="21">
        <f t="shared" si="0"/>
        <v>18</v>
      </c>
      <c r="S6" s="21">
        <f t="shared" si="0"/>
        <v>2</v>
      </c>
      <c r="T6" s="21">
        <f t="shared" si="0"/>
        <v>12</v>
      </c>
      <c r="U6" s="21">
        <f t="shared" si="0"/>
        <v>2</v>
      </c>
      <c r="V6" s="21">
        <f t="shared" si="0"/>
        <v>5</v>
      </c>
      <c r="W6" s="22">
        <f t="shared" si="0"/>
        <v>590</v>
      </c>
      <c r="X6" s="40">
        <f>(X4+X5)/2</f>
        <v>0.42050088163985011</v>
      </c>
    </row>
    <row r="7" spans="2:24" ht="15.75" thickTop="1" x14ac:dyDescent="0.25"/>
    <row r="8" spans="2:24" x14ac:dyDescent="0.25">
      <c r="V8" s="45">
        <f>SUM(F4:V4)</f>
        <v>413</v>
      </c>
    </row>
    <row r="9" spans="2:24" x14ac:dyDescent="0.25">
      <c r="V9" s="45">
        <f>SUM(F5:V5)</f>
        <v>177</v>
      </c>
    </row>
    <row r="10" spans="2:24" x14ac:dyDescent="0.25">
      <c r="V10" s="45"/>
    </row>
  </sheetData>
  <sheetProtection algorithmName="SHA-512" hashValue="XLnwklZYDex8AAzvEJyxI7TNwzShW06D2bCm8npSDAEM3jyajzynElDQTtBLqrk8STWN09rNY5P4vNZdrrXBRg==" saltValue="U0yRcFbElB4NmyaoCBypCw==" spinCount="100000" sheet="1" objects="1" scenarios="1" selectLockedCells="1"/>
  <conditionalFormatting sqref="W4">
    <cfRule type="cellIs" dxfId="55" priority="3" operator="notEqual">
      <formula>$V$8</formula>
    </cfRule>
    <cfRule type="cellIs" dxfId="54" priority="4" operator="equal">
      <formula>$W$4</formula>
    </cfRule>
  </conditionalFormatting>
  <conditionalFormatting sqref="W5">
    <cfRule type="cellIs" dxfId="53" priority="1" operator="notEqual">
      <formula>$V$9</formula>
    </cfRule>
    <cfRule type="cellIs" dxfId="52" priority="2" operator="equal">
      <formula>$V$9</formula>
    </cfRule>
  </conditionalFormatting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9C5DC06C863043892F6568C8D5FE86" ma:contentTypeVersion="19" ma:contentTypeDescription="Criar um novo documento." ma:contentTypeScope="" ma:versionID="2748a06cb8effdbb822daabc4e2b15cf">
  <xsd:schema xmlns:xsd="http://www.w3.org/2001/XMLSchema" xmlns:xs="http://www.w3.org/2001/XMLSchema" xmlns:p="http://schemas.microsoft.com/office/2006/metadata/properties" xmlns:ns2="be033c81-e570-4675-a81a-b12ada65f2d2" xmlns:ns3="4d9d205c-3b2d-4db7-88a9-8eb0d8bb1f4b" targetNamespace="http://schemas.microsoft.com/office/2006/metadata/properties" ma:root="true" ma:fieldsID="05cadc829434a345b991ba69e20fe890" ns2:_="" ns3:_="">
    <xsd:import namespace="be033c81-e570-4675-a81a-b12ada65f2d2"/>
    <xsd:import namespace="4d9d205c-3b2d-4db7-88a9-8eb0d8bb1f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033c81-e570-4675-a81a-b12ada65f2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m" ma:readOnly="false" ma:fieldId="{5cf76f15-5ced-4ddc-b409-7134ff3c332f}" ma:taxonomyMulti="true" ma:sspId="ff3cd861-6f6a-4b26-8d37-77e2e2a5f3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9d205c-3b2d-4db7-88a9-8eb0d8bb1f4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004d1b0-85b0-4c06-9e1c-19aa1f6d0735}" ma:internalName="TaxCatchAll" ma:showField="CatchAllData" ma:web="4d9d205c-3b2d-4db7-88a9-8eb0d8bb1f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9d205c-3b2d-4db7-88a9-8eb0d8bb1f4b" xsi:nil="true"/>
    <lcf76f155ced4ddcb4097134ff3c332f xmlns="be033c81-e570-4675-a81a-b12ada65f2d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3FF35C-4B6D-4653-B523-0F4212FAA4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033c81-e570-4675-a81a-b12ada65f2d2"/>
    <ds:schemaRef ds:uri="4d9d205c-3b2d-4db7-88a9-8eb0d8bb1f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C1793A-3AA3-486F-9CE7-F8A658EBB419}">
  <ds:schemaRefs>
    <ds:schemaRef ds:uri="http://www.w3.org/XML/1998/namespace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be033c81-e570-4675-a81a-b12ada65f2d2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4856cfd0-8772-4618-ab19-809f61796025"/>
    <ds:schemaRef ds:uri="243238b8-b5c0-495e-a98b-950e7aa51801"/>
    <ds:schemaRef ds:uri="4d9d205c-3b2d-4db7-88a9-8eb0d8bb1f4b"/>
  </ds:schemaRefs>
</ds:datastoreItem>
</file>

<file path=customXml/itemProps3.xml><?xml version="1.0" encoding="utf-8"?>
<ds:datastoreItem xmlns:ds="http://schemas.openxmlformats.org/officeDocument/2006/customXml" ds:itemID="{90FD3528-CF08-4657-AC08-295124CD58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17</vt:i4>
      </vt:variant>
    </vt:vector>
  </HeadingPairs>
  <TitlesOfParts>
    <vt:vector size="17" baseType="lpstr">
      <vt:lpstr>Alhadas</vt:lpstr>
      <vt:lpstr>Alqueidão</vt:lpstr>
      <vt:lpstr>Bom Sucesso</vt:lpstr>
      <vt:lpstr>Buarcos e S Juliao</vt:lpstr>
      <vt:lpstr>Ferreira-a-Nova</vt:lpstr>
      <vt:lpstr>Lavos</vt:lpstr>
      <vt:lpstr>Maiorca</vt:lpstr>
      <vt:lpstr>Marinha das Ondas</vt:lpstr>
      <vt:lpstr>Moinhos da Gandara</vt:lpstr>
      <vt:lpstr>Paiao</vt:lpstr>
      <vt:lpstr>Quiaios</vt:lpstr>
      <vt:lpstr>S Pedro</vt:lpstr>
      <vt:lpstr>Tavarede</vt:lpstr>
      <vt:lpstr>Vila Verde</vt:lpstr>
      <vt:lpstr>Gráfico Geral</vt:lpstr>
      <vt:lpstr>Gráfico por Freguesia</vt:lpstr>
      <vt:lpstr>Totais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Martins</dc:creator>
  <cp:lastModifiedBy>Paula Oliveira</cp:lastModifiedBy>
  <cp:lastPrinted>2025-05-18T20:12:31Z</cp:lastPrinted>
  <dcterms:created xsi:type="dcterms:W3CDTF">2019-05-20T08:55:54Z</dcterms:created>
  <dcterms:modified xsi:type="dcterms:W3CDTF">2025-05-18T20:13:48Z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0x010100399C5DC06C863043892F6568C8D5FE86</vt:lpwstr>
  </property>
  <property fmtid="{D5CDD505-2E9C-101B-9397-08002B2CF9AE}" pid="3" name="MediaServiceImageTags">
    <vt:lpwstr/>
  </property>
</Properties>
</file>